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UNICAZIONE\3. SITO AZIENDALE\2022\AMMINISTRAZIONE TRASPARENTE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25200" windowHeight="11880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10" i="13"/>
  <c r="N18" i="13"/>
  <c r="N17" i="13" s="1"/>
  <c r="N29" i="13" l="1"/>
  <c r="E99" i="13"/>
  <c r="N27" i="13"/>
  <c r="N118" i="13"/>
  <c r="N61" i="13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I101" i="11" s="1"/>
  <c r="H102" i="11"/>
  <c r="H101" i="11" s="1"/>
  <c r="G102" i="11"/>
  <c r="G101" i="11" s="1"/>
  <c r="F118" i="11"/>
  <c r="M101" i="11"/>
  <c r="M118" i="11" s="1"/>
  <c r="L101" i="11"/>
  <c r="K101" i="11"/>
  <c r="J101" i="1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H75" i="11" s="1"/>
  <c r="G76" i="11"/>
  <c r="G75" i="11" s="1"/>
  <c r="L75" i="11"/>
  <c r="J75" i="11"/>
  <c r="M68" i="11"/>
  <c r="L68" i="11"/>
  <c r="K68" i="11"/>
  <c r="J68" i="11"/>
  <c r="I68" i="11"/>
  <c r="I61" i="11" s="1"/>
  <c r="H68" i="11"/>
  <c r="G68" i="11"/>
  <c r="G61" i="11" s="1"/>
  <c r="M62" i="11"/>
  <c r="M61" i="11" s="1"/>
  <c r="L62" i="11"/>
  <c r="L61" i="11" s="1"/>
  <c r="K62" i="11"/>
  <c r="J62" i="11"/>
  <c r="J61" i="11" s="1"/>
  <c r="I62" i="11"/>
  <c r="H62" i="11"/>
  <c r="G62" i="11"/>
  <c r="M56" i="11"/>
  <c r="M55" i="11" s="1"/>
  <c r="L56" i="11"/>
  <c r="L55" i="11" s="1"/>
  <c r="K56" i="11"/>
  <c r="K55" i="11" s="1"/>
  <c r="J56" i="11"/>
  <c r="J55" i="11" s="1"/>
  <c r="I56" i="11"/>
  <c r="I55" i="11" s="1"/>
  <c r="H56" i="11"/>
  <c r="H55" i="11" s="1"/>
  <c r="G56" i="11"/>
  <c r="G55" i="11" s="1"/>
  <c r="M51" i="11"/>
  <c r="M49" i="11" s="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I49" i="11"/>
  <c r="M43" i="11"/>
  <c r="M29" i="11" s="1"/>
  <c r="L43" i="11"/>
  <c r="K43" i="11"/>
  <c r="J43" i="11"/>
  <c r="I43" i="11"/>
  <c r="H43" i="1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I30" i="11"/>
  <c r="H30" i="11"/>
  <c r="G30" i="11"/>
  <c r="M18" i="11"/>
  <c r="M17" i="11" s="1"/>
  <c r="L18" i="11"/>
  <c r="L17" i="11" s="1"/>
  <c r="K18" i="11"/>
  <c r="K17" i="11" s="1"/>
  <c r="J18" i="11"/>
  <c r="J17" i="11" s="1"/>
  <c r="I18" i="11"/>
  <c r="I17" i="11" s="1"/>
  <c r="H18" i="11"/>
  <c r="H17" i="11" s="1"/>
  <c r="G18" i="11"/>
  <c r="F2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R101" i="13" s="1"/>
  <c r="Q102" i="13"/>
  <c r="Q101" i="13" s="1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O75" i="13" s="1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L118" i="13" l="1"/>
  <c r="I118" i="11"/>
  <c r="H61" i="11"/>
  <c r="K61" i="11"/>
  <c r="J29" i="11"/>
  <c r="H29" i="11"/>
  <c r="L29" i="11"/>
  <c r="L61" i="13"/>
  <c r="N99" i="13"/>
  <c r="N120" i="13" s="1"/>
  <c r="R118" i="13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G99" i="11" s="1"/>
  <c r="K29" i="11"/>
  <c r="H27" i="11"/>
  <c r="L27" i="11"/>
  <c r="G118" i="13"/>
  <c r="P118" i="13"/>
  <c r="Q118" i="13"/>
  <c r="K118" i="13"/>
  <c r="H118" i="13"/>
  <c r="F29" i="11"/>
  <c r="J27" i="11"/>
  <c r="I99" i="11"/>
  <c r="M99" i="11"/>
  <c r="J99" i="11"/>
  <c r="H99" i="11"/>
  <c r="L99" i="11"/>
  <c r="I118" i="13"/>
  <c r="I61" i="13"/>
  <c r="M61" i="13"/>
  <c r="R61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L120" i="11" l="1"/>
  <c r="K99" i="11"/>
  <c r="M120" i="11"/>
  <c r="L99" i="13"/>
  <c r="I120" i="11"/>
  <c r="R99" i="13"/>
  <c r="R120" i="13" s="1"/>
  <c r="J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<sst xmlns="http://schemas.openxmlformats.org/spreadsheetml/2006/main" count="482" uniqueCount="258">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</sst>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44" fillId="23" borderId="30" xfId="0" applyFont="1" applyFill="1" applyBorder="1" applyAlignment="1">
      <alignment horizontal="left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zoomScale="90" zoomScaleNormal="90" zoomScaleSheetLayoutView="75" workbookViewId="0">
      <selection activeCell="Q113" sqref="Q113"/>
    </sheetView>
  </sheetViews>
  <sheetFormatPr defaultColWidth="9.28515625" defaultRowHeight="12.75" x14ac:dyDescent="0.2"/>
  <cols>
    <col min="1" max="1" width="6.7109375" style="49" bestFit="1" customWidth="1"/>
    <col min="2" max="2" width="6.28515625" style="34" bestFit="1" customWidth="1"/>
    <col min="3" max="3" width="5.5703125" style="34" bestFit="1" customWidth="1"/>
    <col min="4" max="4" width="61.7109375" style="38" bestFit="1" customWidth="1"/>
    <col min="5" max="13" width="15.7109375" style="39" customWidth="1"/>
    <col min="14" max="14" width="15.28515625" style="161" bestFit="1" customWidth="1"/>
    <col min="15" max="19" width="14.7109375" style="39" customWidth="1"/>
    <col min="20" max="16384" width="9.28515625" style="36"/>
  </cols>
  <sheetData>
    <row r="1" spans="1:20" s="33" customFormat="1" ht="35.25" customHeight="1" thickBot="1" x14ac:dyDescent="0.25">
      <c r="A1" s="162" t="s">
        <v>220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20" s="33" customFormat="1" ht="21" customHeight="1" thickBot="1" x14ac:dyDescent="0.25">
      <c r="A2" s="125"/>
      <c r="B2" s="126"/>
      <c r="C2" s="127"/>
      <c r="D2" s="163" t="s">
        <v>250</v>
      </c>
      <c r="E2" s="164"/>
      <c r="F2" s="164"/>
      <c r="G2" s="164"/>
      <c r="H2" s="165"/>
      <c r="I2" s="11"/>
      <c r="J2" s="163" t="s">
        <v>1</v>
      </c>
      <c r="K2" s="164"/>
      <c r="L2" s="164"/>
      <c r="M2" s="164"/>
      <c r="N2" s="164"/>
      <c r="O2" s="164"/>
      <c r="P2" s="165"/>
      <c r="Q2" s="11"/>
      <c r="R2" s="11"/>
      <c r="S2" s="12"/>
    </row>
    <row r="3" spans="1:20" s="33" customFormat="1" ht="12" customHeight="1" thickBot="1" x14ac:dyDescent="0.2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2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120110</v>
      </c>
      <c r="H4" s="166"/>
      <c r="I4" s="11"/>
      <c r="J4" s="14" t="s">
        <v>3</v>
      </c>
      <c r="K4" s="15"/>
      <c r="L4" s="16"/>
      <c r="M4" s="16"/>
      <c r="N4" s="155"/>
      <c r="O4" s="52">
        <v>2021</v>
      </c>
      <c r="P4" s="17"/>
      <c r="Q4" s="11"/>
      <c r="R4" s="11"/>
      <c r="S4" s="12"/>
    </row>
    <row r="5" spans="1:20" s="33" customFormat="1" ht="12" customHeight="1" thickBot="1" x14ac:dyDescent="0.25">
      <c r="A5" s="125"/>
      <c r="B5" s="126"/>
      <c r="C5" s="127"/>
      <c r="D5" s="18"/>
      <c r="E5" s="91"/>
      <c r="F5" s="91"/>
      <c r="G5" s="91"/>
      <c r="H5" s="167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5" thickBot="1" x14ac:dyDescent="0.2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25">
      <c r="A7" s="182"/>
      <c r="B7" s="184"/>
      <c r="C7" s="184"/>
      <c r="D7" s="168" t="s">
        <v>4</v>
      </c>
      <c r="E7" s="170" t="s">
        <v>5</v>
      </c>
      <c r="F7" s="171"/>
      <c r="G7" s="170" t="s">
        <v>6</v>
      </c>
      <c r="H7" s="171"/>
      <c r="I7" s="171"/>
      <c r="J7" s="170" t="s">
        <v>20</v>
      </c>
      <c r="K7" s="171"/>
      <c r="L7" s="171"/>
      <c r="M7" s="171"/>
      <c r="N7" s="158"/>
      <c r="O7" s="172" t="s">
        <v>7</v>
      </c>
      <c r="P7" s="172" t="s">
        <v>218</v>
      </c>
      <c r="Q7" s="175" t="s">
        <v>8</v>
      </c>
      <c r="R7" s="172" t="s">
        <v>219</v>
      </c>
      <c r="S7" s="177" t="s">
        <v>9</v>
      </c>
    </row>
    <row r="8" spans="1:20" s="35" customFormat="1" ht="69" customHeight="1" thickBot="1" x14ac:dyDescent="0.25">
      <c r="A8" s="183"/>
      <c r="B8" s="185"/>
      <c r="C8" s="185"/>
      <c r="D8" s="169"/>
      <c r="E8" s="30" t="s">
        <v>10</v>
      </c>
      <c r="F8" s="31" t="s">
        <v>11</v>
      </c>
      <c r="G8" s="31" t="s">
        <v>12</v>
      </c>
      <c r="H8" s="31" t="s">
        <v>248</v>
      </c>
      <c r="I8" s="32" t="s">
        <v>13</v>
      </c>
      <c r="J8" s="31" t="s">
        <v>246</v>
      </c>
      <c r="K8" s="31" t="s">
        <v>238</v>
      </c>
      <c r="L8" s="31" t="s">
        <v>239</v>
      </c>
      <c r="M8" s="31" t="s">
        <v>247</v>
      </c>
      <c r="N8" s="153" t="s">
        <v>254</v>
      </c>
      <c r="O8" s="173"/>
      <c r="P8" s="173"/>
      <c r="Q8" s="176"/>
      <c r="R8" s="173"/>
      <c r="S8" s="178"/>
    </row>
    <row r="9" spans="1:20" ht="23.25" customHeight="1" x14ac:dyDescent="0.2">
      <c r="A9" s="179" t="s">
        <v>29</v>
      </c>
      <c r="B9" s="179"/>
      <c r="C9" s="179"/>
      <c r="D9" s="180"/>
      <c r="E9" s="180"/>
      <c r="F9" s="180"/>
      <c r="G9" s="180"/>
      <c r="H9" s="180"/>
      <c r="I9" s="180"/>
      <c r="J9" s="179"/>
      <c r="K9" s="179"/>
      <c r="L9" s="179"/>
      <c r="M9" s="179"/>
      <c r="N9" s="179"/>
      <c r="O9" s="180"/>
      <c r="P9" s="180"/>
      <c r="Q9" s="180"/>
      <c r="R9" s="180"/>
      <c r="S9" s="180"/>
    </row>
    <row r="10" spans="1:20" s="37" customFormat="1" ht="30.75" customHeight="1" x14ac:dyDescent="0.2">
      <c r="A10" s="94" t="s">
        <v>39</v>
      </c>
      <c r="B10" s="95"/>
      <c r="C10" s="96"/>
      <c r="D10" s="44" t="s">
        <v>40</v>
      </c>
      <c r="E10" s="139">
        <f>SUM(E11:E12)</f>
        <v>1753217.05</v>
      </c>
      <c r="F10" s="139">
        <f t="shared" ref="F10:R10" si="0">SUM(F11:F12)</f>
        <v>7223.6200000000008</v>
      </c>
      <c r="G10" s="139">
        <f t="shared" si="0"/>
        <v>14636.710000000001</v>
      </c>
      <c r="H10" s="139">
        <f t="shared" si="0"/>
        <v>10889.5</v>
      </c>
      <c r="I10" s="139">
        <f t="shared" si="0"/>
        <v>598959.48</v>
      </c>
      <c r="J10" s="139">
        <f t="shared" si="0"/>
        <v>1675450.1400000001</v>
      </c>
      <c r="K10" s="139">
        <f t="shared" si="0"/>
        <v>3206.4</v>
      </c>
      <c r="L10" s="139">
        <f t="shared" si="0"/>
        <v>85328.4</v>
      </c>
      <c r="M10" s="139">
        <f t="shared" si="0"/>
        <v>195491.40999999997</v>
      </c>
      <c r="N10" s="148">
        <f>SUM(N11:N12)</f>
        <v>0</v>
      </c>
      <c r="O10" s="139">
        <f t="shared" si="0"/>
        <v>131174.83000000002</v>
      </c>
      <c r="P10" s="139">
        <f t="shared" si="0"/>
        <v>3472.12</v>
      </c>
      <c r="Q10" s="139">
        <f t="shared" si="0"/>
        <v>39104.18</v>
      </c>
      <c r="R10" s="139">
        <f t="shared" si="0"/>
        <v>7428.41</v>
      </c>
      <c r="S10" s="138">
        <f>SUM(E10:R10)</f>
        <v>4525582.25</v>
      </c>
      <c r="T10" s="40"/>
    </row>
    <row r="11" spans="1:20" s="37" customFormat="1" x14ac:dyDescent="0.2">
      <c r="A11" s="94"/>
      <c r="B11" s="95" t="s">
        <v>41</v>
      </c>
      <c r="C11" s="96"/>
      <c r="D11" s="92" t="s">
        <v>42</v>
      </c>
      <c r="E11" s="134">
        <v>1337331.77</v>
      </c>
      <c r="F11" s="134">
        <v>6045.14</v>
      </c>
      <c r="G11" s="134">
        <v>11709.37</v>
      </c>
      <c r="H11" s="134">
        <v>2823.2</v>
      </c>
      <c r="I11" s="134">
        <v>393453.3</v>
      </c>
      <c r="J11" s="134">
        <v>510037.35</v>
      </c>
      <c r="K11" s="134">
        <v>1288.43</v>
      </c>
      <c r="L11" s="134">
        <v>30200.799999999999</v>
      </c>
      <c r="M11" s="134">
        <v>88756.4</v>
      </c>
      <c r="N11" s="159">
        <v>0</v>
      </c>
      <c r="O11" s="134">
        <v>106008.72</v>
      </c>
      <c r="P11" s="134">
        <v>3186.72</v>
      </c>
      <c r="Q11" s="134">
        <v>36875.74</v>
      </c>
      <c r="R11" s="134">
        <v>6883.63</v>
      </c>
      <c r="S11" s="137">
        <f t="shared" ref="S11:S27" si="1">SUM(E11:R11)</f>
        <v>2534600.5700000003</v>
      </c>
      <c r="T11" s="40"/>
    </row>
    <row r="12" spans="1:20" s="37" customFormat="1" ht="24" x14ac:dyDescent="0.2">
      <c r="A12" s="94"/>
      <c r="B12" s="95" t="s">
        <v>43</v>
      </c>
      <c r="C12" s="96"/>
      <c r="D12" s="92" t="s">
        <v>44</v>
      </c>
      <c r="E12" s="134">
        <v>415885.28</v>
      </c>
      <c r="F12" s="134">
        <v>1178.48</v>
      </c>
      <c r="G12" s="134">
        <v>2927.34</v>
      </c>
      <c r="H12" s="134">
        <v>8066.3</v>
      </c>
      <c r="I12" s="134">
        <v>205506.18</v>
      </c>
      <c r="J12" s="134">
        <v>1165412.79</v>
      </c>
      <c r="K12" s="134">
        <v>1917.97</v>
      </c>
      <c r="L12" s="134">
        <v>55127.6</v>
      </c>
      <c r="M12" s="134">
        <v>106735.01</v>
      </c>
      <c r="N12" s="159">
        <v>0</v>
      </c>
      <c r="O12" s="134">
        <v>25166.11</v>
      </c>
      <c r="P12" s="134">
        <v>285.39999999999998</v>
      </c>
      <c r="Q12" s="134">
        <v>2228.44</v>
      </c>
      <c r="R12" s="134">
        <v>544.78</v>
      </c>
      <c r="S12" s="137">
        <f t="shared" si="1"/>
        <v>1990981.6800000002</v>
      </c>
      <c r="T12" s="40"/>
    </row>
    <row r="13" spans="1:20" s="37" customFormat="1" ht="30.75" customHeight="1" x14ac:dyDescent="0.2">
      <c r="A13" s="94" t="s">
        <v>45</v>
      </c>
      <c r="B13" s="95"/>
      <c r="C13" s="96"/>
      <c r="D13" s="44" t="s">
        <v>46</v>
      </c>
      <c r="E13" s="134">
        <v>2691.57</v>
      </c>
      <c r="F13" s="134">
        <v>4030.09</v>
      </c>
      <c r="G13" s="134">
        <v>439.1</v>
      </c>
      <c r="H13" s="134">
        <v>12099.45</v>
      </c>
      <c r="I13" s="134">
        <v>156080.64000000001</v>
      </c>
      <c r="J13" s="134">
        <v>63190.46</v>
      </c>
      <c r="K13" s="134">
        <v>1634.19</v>
      </c>
      <c r="L13" s="134">
        <v>12561.39</v>
      </c>
      <c r="M13" s="134">
        <v>100913.46</v>
      </c>
      <c r="N13" s="159">
        <v>0</v>
      </c>
      <c r="O13" s="134">
        <v>0</v>
      </c>
      <c r="P13" s="134">
        <v>2407.91</v>
      </c>
      <c r="Q13" s="134">
        <v>19449.29</v>
      </c>
      <c r="R13" s="134">
        <v>8424.67</v>
      </c>
      <c r="S13" s="137">
        <f t="shared" si="1"/>
        <v>383922.22</v>
      </c>
      <c r="T13" s="40"/>
    </row>
    <row r="14" spans="1:20" s="37" customFormat="1" ht="28.5" x14ac:dyDescent="0.2">
      <c r="A14" s="94" t="s">
        <v>47</v>
      </c>
      <c r="B14" s="96"/>
      <c r="C14" s="96"/>
      <c r="D14" s="44" t="s">
        <v>48</v>
      </c>
      <c r="E14" s="134">
        <v>10151.91</v>
      </c>
      <c r="F14" s="134">
        <v>23203.57</v>
      </c>
      <c r="G14" s="134">
        <v>8782.0300000000007</v>
      </c>
      <c r="H14" s="134">
        <v>58480.7</v>
      </c>
      <c r="I14" s="134">
        <v>273141.13</v>
      </c>
      <c r="J14" s="134">
        <v>785367.25</v>
      </c>
      <c r="K14" s="134">
        <v>33456.31</v>
      </c>
      <c r="L14" s="134">
        <v>38298.89</v>
      </c>
      <c r="M14" s="134">
        <v>136287.53</v>
      </c>
      <c r="N14" s="159">
        <v>0</v>
      </c>
      <c r="O14" s="134">
        <v>466.91</v>
      </c>
      <c r="P14" s="134">
        <v>5507.03</v>
      </c>
      <c r="Q14" s="134">
        <v>28156.400000000001</v>
      </c>
      <c r="R14" s="134">
        <v>5405.01</v>
      </c>
      <c r="S14" s="137">
        <f t="shared" si="1"/>
        <v>1406704.6699999997</v>
      </c>
      <c r="T14" s="40"/>
    </row>
    <row r="15" spans="1:20" s="37" customFormat="1" ht="14.25" x14ac:dyDescent="0.2">
      <c r="A15" s="94" t="s">
        <v>49</v>
      </c>
      <c r="B15" s="96"/>
      <c r="C15" s="96"/>
      <c r="D15" s="44" t="s">
        <v>50</v>
      </c>
      <c r="E15" s="134">
        <v>21708.5</v>
      </c>
      <c r="F15" s="134">
        <v>13616.83</v>
      </c>
      <c r="G15" s="134">
        <v>7318.35</v>
      </c>
      <c r="H15" s="134">
        <v>278287.51</v>
      </c>
      <c r="I15" s="134">
        <v>451658.37</v>
      </c>
      <c r="J15" s="134">
        <v>1155482.8500000001</v>
      </c>
      <c r="K15" s="134">
        <v>4888.88</v>
      </c>
      <c r="L15" s="134">
        <v>66014.14</v>
      </c>
      <c r="M15" s="134">
        <v>238426.59</v>
      </c>
      <c r="N15" s="159">
        <v>0</v>
      </c>
      <c r="O15" s="134">
        <v>38764.269999999997</v>
      </c>
      <c r="P15" s="134">
        <v>7377.29</v>
      </c>
      <c r="Q15" s="134">
        <v>50753.8</v>
      </c>
      <c r="R15" s="134">
        <v>22465.77</v>
      </c>
      <c r="S15" s="137">
        <f t="shared" si="1"/>
        <v>2356763.15</v>
      </c>
      <c r="T15" s="40"/>
    </row>
    <row r="16" spans="1:20" s="37" customFormat="1" ht="14.25" x14ac:dyDescent="0.2">
      <c r="A16" s="94" t="s">
        <v>51</v>
      </c>
      <c r="B16" s="96"/>
      <c r="C16" s="96"/>
      <c r="D16" s="44" t="s">
        <v>52</v>
      </c>
      <c r="E16" s="134">
        <v>22828.03</v>
      </c>
      <c r="F16" s="134">
        <v>4762.83</v>
      </c>
      <c r="G16" s="134">
        <v>365.91</v>
      </c>
      <c r="H16" s="134">
        <v>16132.6</v>
      </c>
      <c r="I16" s="134">
        <v>205181.02</v>
      </c>
      <c r="J16" s="134">
        <v>1245754.95</v>
      </c>
      <c r="K16" s="134">
        <v>1601.9</v>
      </c>
      <c r="L16" s="134">
        <v>38209.800000000003</v>
      </c>
      <c r="M16" s="134">
        <v>84980.79</v>
      </c>
      <c r="N16" s="159">
        <v>0</v>
      </c>
      <c r="O16" s="134">
        <v>445.69</v>
      </c>
      <c r="P16" s="134">
        <v>1120.48</v>
      </c>
      <c r="Q16" s="134">
        <v>11061.41</v>
      </c>
      <c r="R16" s="134">
        <v>2936.61</v>
      </c>
      <c r="S16" s="137">
        <f t="shared" si="1"/>
        <v>1635382.0199999998</v>
      </c>
      <c r="T16" s="40"/>
    </row>
    <row r="17" spans="1:20" s="37" customFormat="1" ht="42.75" x14ac:dyDescent="0.2">
      <c r="A17" s="94" t="s">
        <v>53</v>
      </c>
      <c r="B17" s="95"/>
      <c r="C17" s="97"/>
      <c r="D17" s="44" t="s">
        <v>54</v>
      </c>
      <c r="E17" s="139">
        <f>SUM(E18,E22)</f>
        <v>111951.68000000001</v>
      </c>
      <c r="F17" s="139">
        <f t="shared" ref="F17:Q17" si="2">SUM(F18,F22)</f>
        <v>6753.44</v>
      </c>
      <c r="G17" s="139">
        <f t="shared" si="2"/>
        <v>38172.54</v>
      </c>
      <c r="H17" s="139">
        <f t="shared" si="2"/>
        <v>160922.77000000002</v>
      </c>
      <c r="I17" s="139">
        <f t="shared" si="2"/>
        <v>383698.24</v>
      </c>
      <c r="J17" s="139">
        <f t="shared" si="2"/>
        <v>775338</v>
      </c>
      <c r="K17" s="139">
        <f t="shared" si="2"/>
        <v>3737.09</v>
      </c>
      <c r="L17" s="139">
        <f t="shared" si="2"/>
        <v>63252.399999999994</v>
      </c>
      <c r="M17" s="139">
        <f t="shared" si="2"/>
        <v>179064.55</v>
      </c>
      <c r="N17" s="148">
        <f t="shared" ref="N17" si="3">SUM(N18,N22)</f>
        <v>0</v>
      </c>
      <c r="O17" s="139">
        <f t="shared" si="2"/>
        <v>2457.48</v>
      </c>
      <c r="P17" s="139">
        <f>SUM(P18,P22)</f>
        <v>5658.7199999999993</v>
      </c>
      <c r="Q17" s="139">
        <f t="shared" si="2"/>
        <v>53004.020000000004</v>
      </c>
      <c r="R17" s="139">
        <f>SUM(R18,R22)</f>
        <v>10457.300000000001</v>
      </c>
      <c r="S17" s="138">
        <f t="shared" si="1"/>
        <v>1794468.23</v>
      </c>
      <c r="T17" s="40"/>
    </row>
    <row r="18" spans="1:20" s="37" customFormat="1" x14ac:dyDescent="0.2">
      <c r="A18" s="94"/>
      <c r="B18" s="95" t="s">
        <v>55</v>
      </c>
      <c r="C18" s="97"/>
      <c r="D18" s="92" t="s">
        <v>211</v>
      </c>
      <c r="E18" s="140">
        <f>SUM(E19:E21)</f>
        <v>38702.990000000005</v>
      </c>
      <c r="F18" s="140">
        <f t="shared" ref="F18:Q18" si="4">SUM(F19:F21)</f>
        <v>4372.03</v>
      </c>
      <c r="G18" s="140">
        <f t="shared" si="4"/>
        <v>6264.5000000000009</v>
      </c>
      <c r="H18" s="140">
        <f t="shared" si="4"/>
        <v>145798.45000000001</v>
      </c>
      <c r="I18" s="140">
        <f t="shared" si="4"/>
        <v>237047.46999999997</v>
      </c>
      <c r="J18" s="140">
        <f t="shared" si="4"/>
        <v>310445.73</v>
      </c>
      <c r="K18" s="140">
        <f t="shared" si="4"/>
        <v>2374.62</v>
      </c>
      <c r="L18" s="140">
        <f t="shared" si="4"/>
        <v>50601.919999999998</v>
      </c>
      <c r="M18" s="140">
        <f t="shared" si="4"/>
        <v>117794.95999999999</v>
      </c>
      <c r="N18" s="149">
        <f t="shared" ref="N18" si="5">SUM(N19:N21)</f>
        <v>0</v>
      </c>
      <c r="O18" s="140">
        <f t="shared" si="4"/>
        <v>0</v>
      </c>
      <c r="P18" s="140">
        <f t="shared" si="4"/>
        <v>4414.45</v>
      </c>
      <c r="Q18" s="140">
        <f t="shared" si="4"/>
        <v>28757.86</v>
      </c>
      <c r="R18" s="140">
        <f>SUM(R19:R21)</f>
        <v>7341.6400000000012</v>
      </c>
      <c r="S18" s="138">
        <f t="shared" si="1"/>
        <v>953916.61999999988</v>
      </c>
      <c r="T18" s="40"/>
    </row>
    <row r="19" spans="1:20" s="37" customFormat="1" x14ac:dyDescent="0.2">
      <c r="A19" s="94"/>
      <c r="B19" s="95"/>
      <c r="C19" s="97" t="s">
        <v>56</v>
      </c>
      <c r="D19" s="131" t="s">
        <v>57</v>
      </c>
      <c r="E19" s="134">
        <v>0</v>
      </c>
      <c r="F19" s="134">
        <v>2808.85</v>
      </c>
      <c r="G19" s="134">
        <v>6001.05</v>
      </c>
      <c r="H19" s="134">
        <v>8267.9599999999991</v>
      </c>
      <c r="I19" s="134">
        <v>189247.78</v>
      </c>
      <c r="J19" s="134">
        <v>127283.65</v>
      </c>
      <c r="K19" s="134">
        <v>972.03</v>
      </c>
      <c r="L19" s="134">
        <v>23162.85</v>
      </c>
      <c r="M19" s="134">
        <v>64343.45</v>
      </c>
      <c r="N19" s="159">
        <v>0</v>
      </c>
      <c r="O19" s="134">
        <v>0</v>
      </c>
      <c r="P19" s="134">
        <v>1452.55</v>
      </c>
      <c r="Q19" s="134">
        <v>10608.84</v>
      </c>
      <c r="R19" s="134">
        <v>4359.0200000000004</v>
      </c>
      <c r="S19" s="137">
        <f t="shared" si="1"/>
        <v>438508.03000000009</v>
      </c>
      <c r="T19" s="40"/>
    </row>
    <row r="20" spans="1:20" s="37" customFormat="1" x14ac:dyDescent="0.2">
      <c r="A20" s="94"/>
      <c r="B20" s="95"/>
      <c r="C20" s="97" t="s">
        <v>58</v>
      </c>
      <c r="D20" s="131" t="s">
        <v>59</v>
      </c>
      <c r="E20" s="134">
        <v>2970.01</v>
      </c>
      <c r="F20" s="134">
        <v>280.88</v>
      </c>
      <c r="G20" s="134">
        <v>29.27</v>
      </c>
      <c r="H20" s="134">
        <v>8469.6200000000008</v>
      </c>
      <c r="I20" s="134">
        <v>7478.86</v>
      </c>
      <c r="J20" s="134">
        <v>26088.63</v>
      </c>
      <c r="K20" s="134">
        <v>688.25</v>
      </c>
      <c r="L20" s="134">
        <v>19510.25</v>
      </c>
      <c r="M20" s="134">
        <v>33585.1</v>
      </c>
      <c r="N20" s="159">
        <v>0</v>
      </c>
      <c r="O20" s="134">
        <v>0</v>
      </c>
      <c r="P20" s="134">
        <v>2618.19</v>
      </c>
      <c r="Q20" s="134">
        <v>14405.91</v>
      </c>
      <c r="R20" s="134">
        <v>2100.2800000000002</v>
      </c>
      <c r="S20" s="137">
        <f t="shared" si="1"/>
        <v>118225.25</v>
      </c>
      <c r="T20" s="40"/>
    </row>
    <row r="21" spans="1:20" s="37" customFormat="1" x14ac:dyDescent="0.2">
      <c r="A21" s="94"/>
      <c r="B21" s="95"/>
      <c r="C21" s="97" t="s">
        <v>60</v>
      </c>
      <c r="D21" s="131" t="s">
        <v>61</v>
      </c>
      <c r="E21" s="134">
        <v>35732.980000000003</v>
      </c>
      <c r="F21" s="134">
        <v>1282.3</v>
      </c>
      <c r="G21" s="134">
        <v>234.18</v>
      </c>
      <c r="H21" s="134">
        <v>129060.87</v>
      </c>
      <c r="I21" s="134">
        <v>40320.83</v>
      </c>
      <c r="J21" s="134">
        <v>157073.45000000001</v>
      </c>
      <c r="K21" s="134">
        <v>714.34</v>
      </c>
      <c r="L21" s="134">
        <v>7928.82</v>
      </c>
      <c r="M21" s="134">
        <v>19866.41</v>
      </c>
      <c r="N21" s="159">
        <v>0</v>
      </c>
      <c r="O21" s="134">
        <v>0</v>
      </c>
      <c r="P21" s="134">
        <v>343.71</v>
      </c>
      <c r="Q21" s="134">
        <v>3743.11</v>
      </c>
      <c r="R21" s="134">
        <v>882.34</v>
      </c>
      <c r="S21" s="137">
        <f t="shared" si="1"/>
        <v>397183.34000000008</v>
      </c>
      <c r="T21" s="40"/>
    </row>
    <row r="22" spans="1:20" s="37" customFormat="1" ht="24" x14ac:dyDescent="0.2">
      <c r="A22" s="94"/>
      <c r="B22" s="95" t="s">
        <v>62</v>
      </c>
      <c r="C22" s="97"/>
      <c r="D22" s="92" t="s">
        <v>63</v>
      </c>
      <c r="E22" s="140">
        <f>SUM(E23,E24)</f>
        <v>73248.69</v>
      </c>
      <c r="F22" s="140">
        <f t="shared" ref="F22:Q22" si="6">SUM(F23,F24)</f>
        <v>2381.41</v>
      </c>
      <c r="G22" s="140">
        <f t="shared" si="6"/>
        <v>31908.039999999997</v>
      </c>
      <c r="H22" s="140">
        <f t="shared" si="6"/>
        <v>15124.32</v>
      </c>
      <c r="I22" s="140">
        <f t="shared" si="6"/>
        <v>146650.77000000002</v>
      </c>
      <c r="J22" s="140">
        <f t="shared" si="6"/>
        <v>464892.27</v>
      </c>
      <c r="K22" s="140">
        <f t="shared" si="6"/>
        <v>1362.47</v>
      </c>
      <c r="L22" s="140">
        <f t="shared" si="6"/>
        <v>12650.48</v>
      </c>
      <c r="M22" s="140">
        <f t="shared" si="6"/>
        <v>61269.59</v>
      </c>
      <c r="N22" s="149">
        <f t="shared" si="6"/>
        <v>0</v>
      </c>
      <c r="O22" s="140">
        <f t="shared" si="6"/>
        <v>2457.48</v>
      </c>
      <c r="P22" s="140">
        <f t="shared" si="6"/>
        <v>1244.27</v>
      </c>
      <c r="Q22" s="140">
        <f t="shared" si="6"/>
        <v>24246.16</v>
      </c>
      <c r="R22" s="140">
        <f>SUM(R23,R24)</f>
        <v>3115.66</v>
      </c>
      <c r="S22" s="138">
        <f t="shared" si="1"/>
        <v>840551.61</v>
      </c>
      <c r="T22" s="40"/>
    </row>
    <row r="23" spans="1:20" s="37" customFormat="1" x14ac:dyDescent="0.2">
      <c r="A23" s="98"/>
      <c r="B23" s="95"/>
      <c r="C23" s="97" t="s">
        <v>185</v>
      </c>
      <c r="D23" s="131" t="s">
        <v>190</v>
      </c>
      <c r="E23" s="134">
        <v>37051.64</v>
      </c>
      <c r="F23" s="134">
        <v>1526.55</v>
      </c>
      <c r="G23" s="134">
        <v>7025.62</v>
      </c>
      <c r="H23" s="134">
        <v>5041.4399999999996</v>
      </c>
      <c r="I23" s="134">
        <v>68610.45</v>
      </c>
      <c r="J23" s="134">
        <v>384550.11</v>
      </c>
      <c r="K23" s="134">
        <v>909.4</v>
      </c>
      <c r="L23" s="134">
        <v>7216.12</v>
      </c>
      <c r="M23" s="134">
        <v>33496.15</v>
      </c>
      <c r="N23" s="159">
        <v>0</v>
      </c>
      <c r="O23" s="134">
        <v>2457.48</v>
      </c>
      <c r="P23" s="134">
        <v>1120.3599999999999</v>
      </c>
      <c r="Q23" s="134">
        <v>21565.64</v>
      </c>
      <c r="R23" s="134">
        <v>2768.92</v>
      </c>
      <c r="S23" s="137">
        <f t="shared" si="1"/>
        <v>573339.88</v>
      </c>
      <c r="T23" s="40"/>
    </row>
    <row r="24" spans="1:20" s="37" customFormat="1" x14ac:dyDescent="0.2">
      <c r="A24" s="98"/>
      <c r="B24" s="95"/>
      <c r="C24" s="97" t="s">
        <v>187</v>
      </c>
      <c r="D24" s="131" t="s">
        <v>186</v>
      </c>
      <c r="E24" s="134">
        <v>36197.050000000003</v>
      </c>
      <c r="F24" s="134">
        <v>854.86</v>
      </c>
      <c r="G24" s="134">
        <v>24882.42</v>
      </c>
      <c r="H24" s="134">
        <v>10082.879999999999</v>
      </c>
      <c r="I24" s="134">
        <v>78040.320000000007</v>
      </c>
      <c r="J24" s="134">
        <v>80342.16</v>
      </c>
      <c r="K24" s="134">
        <v>453.07</v>
      </c>
      <c r="L24" s="134">
        <v>5434.36</v>
      </c>
      <c r="M24" s="134">
        <v>27773.439999999999</v>
      </c>
      <c r="N24" s="159">
        <v>0</v>
      </c>
      <c r="O24" s="134">
        <v>0</v>
      </c>
      <c r="P24" s="134">
        <v>123.91</v>
      </c>
      <c r="Q24" s="134">
        <v>2680.52</v>
      </c>
      <c r="R24" s="134">
        <v>346.74</v>
      </c>
      <c r="S24" s="137">
        <f t="shared" si="1"/>
        <v>267211.73</v>
      </c>
      <c r="T24" s="40"/>
    </row>
    <row r="25" spans="1:20" ht="20.100000000000001" customHeight="1" x14ac:dyDescent="0.2">
      <c r="A25" s="94" t="s">
        <v>64</v>
      </c>
      <c r="B25" s="96"/>
      <c r="C25" s="96"/>
      <c r="D25" s="44" t="s">
        <v>65</v>
      </c>
      <c r="E25" s="134">
        <v>11601.61</v>
      </c>
      <c r="F25" s="134">
        <v>7205.31</v>
      </c>
      <c r="G25" s="134">
        <v>12002.1</v>
      </c>
      <c r="H25" s="134">
        <v>149226.63</v>
      </c>
      <c r="I25" s="134">
        <v>191849.13</v>
      </c>
      <c r="J25" s="134">
        <v>406224.44</v>
      </c>
      <c r="K25" s="134">
        <v>1532.75</v>
      </c>
      <c r="L25" s="134">
        <v>26548.19</v>
      </c>
      <c r="M25" s="134">
        <v>294536.84000000003</v>
      </c>
      <c r="N25" s="159">
        <v>0</v>
      </c>
      <c r="O25" s="134">
        <v>2329.7199999999998</v>
      </c>
      <c r="P25" s="134">
        <v>935.65</v>
      </c>
      <c r="Q25" s="134">
        <v>9840.4699999999993</v>
      </c>
      <c r="R25" s="134">
        <v>3940.68</v>
      </c>
      <c r="S25" s="137">
        <f t="shared" si="1"/>
        <v>1117773.5199999998</v>
      </c>
      <c r="T25" s="41"/>
    </row>
    <row r="26" spans="1:20" ht="20.100000000000001" customHeight="1" x14ac:dyDescent="0.2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525793.61</v>
      </c>
      <c r="I26" s="134">
        <v>0</v>
      </c>
      <c r="J26" s="134">
        <v>0</v>
      </c>
      <c r="K26" s="134">
        <v>224.41</v>
      </c>
      <c r="L26" s="134">
        <v>4445.4799999999996</v>
      </c>
      <c r="M26" s="134">
        <v>8796.57</v>
      </c>
      <c r="N26" s="159">
        <v>0</v>
      </c>
      <c r="O26" s="134">
        <v>0</v>
      </c>
      <c r="P26" s="134">
        <v>690.02</v>
      </c>
      <c r="Q26" s="134">
        <v>12168.17</v>
      </c>
      <c r="R26" s="134">
        <v>1062.54</v>
      </c>
      <c r="S26" s="137">
        <f t="shared" si="1"/>
        <v>553180.80000000005</v>
      </c>
      <c r="T26" s="41"/>
    </row>
    <row r="27" spans="1:20" s="39" customFormat="1" ht="25.15" customHeight="1" x14ac:dyDescent="0.2">
      <c r="A27" s="128">
        <v>19999</v>
      </c>
      <c r="B27" s="124"/>
      <c r="C27" s="123"/>
      <c r="D27" s="129" t="s">
        <v>221</v>
      </c>
      <c r="E27" s="137">
        <f>SUM(E10,E13,E14,E15,E16,E17,E25,E26)</f>
        <v>1934150.35</v>
      </c>
      <c r="F27" s="137">
        <f t="shared" ref="F27:R27" si="7">SUM(F10,F13,F14,F15,F16,F17,F25,F26)</f>
        <v>66795.69</v>
      </c>
      <c r="G27" s="137">
        <f t="shared" si="7"/>
        <v>81716.740000000005</v>
      </c>
      <c r="H27" s="137">
        <f t="shared" si="7"/>
        <v>1211832.77</v>
      </c>
      <c r="I27" s="137">
        <f t="shared" si="7"/>
        <v>2260568.0100000002</v>
      </c>
      <c r="J27" s="137">
        <f t="shared" si="7"/>
        <v>6106808.0900000008</v>
      </c>
      <c r="K27" s="137">
        <f t="shared" si="7"/>
        <v>50281.929999999993</v>
      </c>
      <c r="L27" s="137">
        <f t="shared" si="7"/>
        <v>334658.69</v>
      </c>
      <c r="M27" s="137">
        <f t="shared" si="7"/>
        <v>1238497.7400000002</v>
      </c>
      <c r="N27" s="148">
        <f t="shared" ref="N27" si="8">SUM(N10,N13,N14,N15,N16,N17,N25,N26)</f>
        <v>0</v>
      </c>
      <c r="O27" s="137">
        <f t="shared" si="7"/>
        <v>175638.90000000002</v>
      </c>
      <c r="P27" s="137">
        <f t="shared" si="7"/>
        <v>27169.219999999998</v>
      </c>
      <c r="Q27" s="137">
        <f t="shared" si="7"/>
        <v>223537.74</v>
      </c>
      <c r="R27" s="137">
        <f t="shared" si="7"/>
        <v>62120.990000000005</v>
      </c>
      <c r="S27" s="137">
        <f t="shared" si="1"/>
        <v>13773776.860000003</v>
      </c>
      <c r="T27" s="108"/>
    </row>
    <row r="28" spans="1:20" ht="20.100000000000001" customHeight="1" x14ac:dyDescent="0.2">
      <c r="A28" s="181" t="s">
        <v>30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41"/>
    </row>
    <row r="29" spans="1:20" ht="20.100000000000001" customHeight="1" x14ac:dyDescent="0.2">
      <c r="A29" s="93" t="s">
        <v>66</v>
      </c>
      <c r="B29" s="96"/>
      <c r="C29" s="96"/>
      <c r="D29" s="44" t="s">
        <v>21</v>
      </c>
      <c r="E29" s="141">
        <f>SUM(E30,E37,E43)</f>
        <v>1703.1100000000001</v>
      </c>
      <c r="F29" s="141">
        <f t="shared" ref="F29:R29" si="9">SUM(F30,F37,F43)</f>
        <v>1795.2199999999998</v>
      </c>
      <c r="G29" s="141">
        <f t="shared" si="9"/>
        <v>16509767.890000001</v>
      </c>
      <c r="H29" s="141">
        <f t="shared" si="9"/>
        <v>414063.57</v>
      </c>
      <c r="I29" s="141">
        <f t="shared" si="9"/>
        <v>172664.2</v>
      </c>
      <c r="J29" s="141">
        <f t="shared" si="9"/>
        <v>806120.79999999993</v>
      </c>
      <c r="K29" s="141">
        <f t="shared" si="9"/>
        <v>1111.6199999999999</v>
      </c>
      <c r="L29" s="141">
        <f t="shared" si="9"/>
        <v>58173.500000000007</v>
      </c>
      <c r="M29" s="141">
        <f t="shared" si="9"/>
        <v>221179.34999999998</v>
      </c>
      <c r="N29" s="150">
        <f t="shared" ref="N29" si="10">SUM(N30,N37,N43)</f>
        <v>0</v>
      </c>
      <c r="O29" s="141">
        <f t="shared" si="9"/>
        <v>110135.15999999999</v>
      </c>
      <c r="P29" s="141">
        <f t="shared" si="9"/>
        <v>20022.61</v>
      </c>
      <c r="Q29" s="141">
        <f t="shared" si="9"/>
        <v>122588.38</v>
      </c>
      <c r="R29" s="141">
        <f t="shared" si="9"/>
        <v>38517.64</v>
      </c>
      <c r="S29" s="138">
        <f>SUM(E29:R29)</f>
        <v>18477843.050000001</v>
      </c>
      <c r="T29" s="41"/>
    </row>
    <row r="30" spans="1:20" ht="20.100000000000001" customHeight="1" x14ac:dyDescent="0.2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14013944.939999999</v>
      </c>
      <c r="H30" s="142">
        <f t="shared" si="11"/>
        <v>393232.36</v>
      </c>
      <c r="I30" s="142">
        <f t="shared" si="11"/>
        <v>52026.879999999997</v>
      </c>
      <c r="J30" s="142">
        <f t="shared" si="11"/>
        <v>0</v>
      </c>
      <c r="K30" s="142">
        <f t="shared" si="11"/>
        <v>134.38</v>
      </c>
      <c r="L30" s="142">
        <f t="shared" si="11"/>
        <v>1069.05</v>
      </c>
      <c r="M30" s="142">
        <f t="shared" si="11"/>
        <v>62169.01</v>
      </c>
      <c r="N30" s="151">
        <f t="shared" ref="N30" si="12">SUM(N31:N36)</f>
        <v>0</v>
      </c>
      <c r="O30" s="142">
        <f t="shared" si="11"/>
        <v>1326.65</v>
      </c>
      <c r="P30" s="142">
        <f t="shared" si="11"/>
        <v>13634.1</v>
      </c>
      <c r="Q30" s="142">
        <f t="shared" si="11"/>
        <v>81038.09</v>
      </c>
      <c r="R30" s="142">
        <f t="shared" si="11"/>
        <v>25044.34</v>
      </c>
      <c r="S30" s="138">
        <f>SUM(E30:R30)</f>
        <v>14643619.800000001</v>
      </c>
      <c r="T30" s="41"/>
    </row>
    <row r="31" spans="1:20" x14ac:dyDescent="0.2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13775306.539999999</v>
      </c>
      <c r="H31" s="134">
        <v>393232.36</v>
      </c>
      <c r="I31" s="134">
        <v>52026.879999999997</v>
      </c>
      <c r="J31" s="134">
        <v>0</v>
      </c>
      <c r="K31" s="134">
        <v>134.38</v>
      </c>
      <c r="L31" s="134">
        <v>1069.05</v>
      </c>
      <c r="M31" s="134">
        <v>62169.01</v>
      </c>
      <c r="N31" s="159">
        <v>0</v>
      </c>
      <c r="O31" s="134">
        <v>0</v>
      </c>
      <c r="P31" s="134">
        <v>13634.1</v>
      </c>
      <c r="Q31" s="134">
        <v>81038.09</v>
      </c>
      <c r="R31" s="134">
        <v>25044.34</v>
      </c>
      <c r="S31" s="143">
        <f>SUM(E31:R31)</f>
        <v>14403654.75</v>
      </c>
      <c r="T31" s="41"/>
    </row>
    <row r="32" spans="1:20" x14ac:dyDescent="0.2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ht="22.5" x14ac:dyDescent="0.2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238638.4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238638.4</v>
      </c>
      <c r="T34" s="41"/>
    </row>
    <row r="35" spans="1:20" x14ac:dyDescent="0.2">
      <c r="A35" s="98"/>
      <c r="B35" s="97"/>
      <c r="C35" s="97" t="s">
        <v>75</v>
      </c>
      <c r="D35" s="131" t="s">
        <v>252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1326.65</v>
      </c>
      <c r="P35" s="134">
        <v>0</v>
      </c>
      <c r="Q35" s="134">
        <v>0</v>
      </c>
      <c r="R35" s="134">
        <v>0</v>
      </c>
      <c r="S35" s="143">
        <f t="shared" si="13"/>
        <v>1326.65</v>
      </c>
      <c r="T35" s="41"/>
    </row>
    <row r="36" spans="1:20" x14ac:dyDescent="0.2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2408002.65</v>
      </c>
      <c r="H37" s="142">
        <f t="shared" si="14"/>
        <v>12099.45</v>
      </c>
      <c r="I37" s="142">
        <f t="shared" si="14"/>
        <v>13006.72</v>
      </c>
      <c r="J37" s="142">
        <f t="shared" si="14"/>
        <v>0</v>
      </c>
      <c r="K37" s="142">
        <f t="shared" si="14"/>
        <v>3.26</v>
      </c>
      <c r="L37" s="142">
        <f t="shared" si="14"/>
        <v>0</v>
      </c>
      <c r="M37" s="142">
        <f t="shared" si="14"/>
        <v>17771.04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3789.16</v>
      </c>
      <c r="Q37" s="142">
        <f t="shared" si="14"/>
        <v>24607.24</v>
      </c>
      <c r="R37" s="142">
        <f t="shared" si="14"/>
        <v>8315.58</v>
      </c>
      <c r="S37" s="144">
        <f>SUM(E37:R37)</f>
        <v>2487595.1000000006</v>
      </c>
      <c r="T37" s="41"/>
    </row>
    <row r="38" spans="1:20" x14ac:dyDescent="0.2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2408002.65</v>
      </c>
      <c r="H38" s="134">
        <v>12099.45</v>
      </c>
      <c r="I38" s="134">
        <v>13006.72</v>
      </c>
      <c r="J38" s="134">
        <v>0</v>
      </c>
      <c r="K38" s="134">
        <v>3.26</v>
      </c>
      <c r="L38" s="134">
        <v>0</v>
      </c>
      <c r="M38" s="134">
        <v>17771.04</v>
      </c>
      <c r="N38" s="159">
        <v>0</v>
      </c>
      <c r="O38" s="134">
        <v>0</v>
      </c>
      <c r="P38" s="134">
        <v>3789.16</v>
      </c>
      <c r="Q38" s="134">
        <v>24607.24</v>
      </c>
      <c r="R38" s="134">
        <v>8315.58</v>
      </c>
      <c r="S38" s="143">
        <f>SUM(E38:R38)</f>
        <v>2487595.1000000006</v>
      </c>
      <c r="T38" s="41"/>
    </row>
    <row r="39" spans="1:20" x14ac:dyDescent="0.2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">
      <c r="A41" s="98"/>
      <c r="B41" s="97"/>
      <c r="C41" s="97" t="s">
        <v>84</v>
      </c>
      <c r="D41" s="131" t="s">
        <v>253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">
      <c r="A43" s="99"/>
      <c r="B43" s="95" t="s">
        <v>87</v>
      </c>
      <c r="C43" s="97"/>
      <c r="D43" s="92" t="s">
        <v>25</v>
      </c>
      <c r="E43" s="142">
        <f>SUM(E44:E45)</f>
        <v>1703.1100000000001</v>
      </c>
      <c r="F43" s="142">
        <f t="shared" ref="F43:R43" si="17">SUM(F44:F45)</f>
        <v>1795.2199999999998</v>
      </c>
      <c r="G43" s="142">
        <f t="shared" si="17"/>
        <v>87820.299999999988</v>
      </c>
      <c r="H43" s="142">
        <f t="shared" si="17"/>
        <v>8731.76</v>
      </c>
      <c r="I43" s="142">
        <f t="shared" si="17"/>
        <v>107630.6</v>
      </c>
      <c r="J43" s="142">
        <f t="shared" si="17"/>
        <v>806120.79999999993</v>
      </c>
      <c r="K43" s="142">
        <f t="shared" si="17"/>
        <v>973.98</v>
      </c>
      <c r="L43" s="142">
        <f t="shared" si="17"/>
        <v>57104.450000000004</v>
      </c>
      <c r="M43" s="142">
        <f t="shared" si="17"/>
        <v>141239.29999999999</v>
      </c>
      <c r="N43" s="151">
        <f>SUM(N44:N45)</f>
        <v>0</v>
      </c>
      <c r="O43" s="142">
        <f t="shared" si="17"/>
        <v>108808.51</v>
      </c>
      <c r="P43" s="142">
        <f t="shared" si="17"/>
        <v>2599.35</v>
      </c>
      <c r="Q43" s="142">
        <f t="shared" si="17"/>
        <v>16943.05</v>
      </c>
      <c r="R43" s="142">
        <f t="shared" si="17"/>
        <v>5157.72</v>
      </c>
      <c r="S43" s="144">
        <f t="shared" ref="S43:S49" si="18">SUM(E43:R43)</f>
        <v>1346628.1500000001</v>
      </c>
      <c r="T43" s="41"/>
    </row>
    <row r="44" spans="1:20" x14ac:dyDescent="0.2">
      <c r="A44" s="98"/>
      <c r="B44" s="97"/>
      <c r="C44" s="97" t="s">
        <v>88</v>
      </c>
      <c r="D44" s="131" t="s">
        <v>222</v>
      </c>
      <c r="E44" s="134">
        <v>1252.97</v>
      </c>
      <c r="F44" s="134">
        <v>1312.83</v>
      </c>
      <c r="G44" s="134">
        <v>73183.59</v>
      </c>
      <c r="H44" s="134">
        <v>8671.27</v>
      </c>
      <c r="I44" s="134">
        <v>52677.21</v>
      </c>
      <c r="J44" s="134">
        <v>591273.21</v>
      </c>
      <c r="K44" s="134">
        <v>521.24</v>
      </c>
      <c r="L44" s="134">
        <v>2760.83</v>
      </c>
      <c r="M44" s="134">
        <v>85791.26</v>
      </c>
      <c r="N44" s="159">
        <v>0</v>
      </c>
      <c r="O44" s="134">
        <v>108808.51</v>
      </c>
      <c r="P44" s="134">
        <v>1727.08</v>
      </c>
      <c r="Q44" s="134">
        <v>11248.02</v>
      </c>
      <c r="R44" s="134">
        <v>3691.36</v>
      </c>
      <c r="S44" s="143">
        <f t="shared" si="18"/>
        <v>942919.37999999989</v>
      </c>
      <c r="T44" s="41"/>
    </row>
    <row r="45" spans="1:20" x14ac:dyDescent="0.2">
      <c r="A45" s="93"/>
      <c r="B45" s="97"/>
      <c r="C45" s="97" t="s">
        <v>89</v>
      </c>
      <c r="D45" s="131" t="s">
        <v>197</v>
      </c>
      <c r="E45" s="134">
        <v>450.14</v>
      </c>
      <c r="F45" s="134">
        <v>482.39</v>
      </c>
      <c r="G45" s="134">
        <v>14636.71</v>
      </c>
      <c r="H45" s="134">
        <v>60.49</v>
      </c>
      <c r="I45" s="134">
        <v>54953.39</v>
      </c>
      <c r="J45" s="134">
        <v>214847.59</v>
      </c>
      <c r="K45" s="134">
        <v>452.74</v>
      </c>
      <c r="L45" s="134">
        <v>54343.62</v>
      </c>
      <c r="M45" s="134">
        <v>55448.04</v>
      </c>
      <c r="N45" s="159">
        <v>0</v>
      </c>
      <c r="O45" s="134">
        <v>0</v>
      </c>
      <c r="P45" s="134">
        <v>872.27</v>
      </c>
      <c r="Q45" s="134">
        <v>5695.03</v>
      </c>
      <c r="R45" s="134">
        <v>1466.36</v>
      </c>
      <c r="S45" s="143">
        <f t="shared" si="18"/>
        <v>403708.76999999996</v>
      </c>
      <c r="T45" s="41"/>
    </row>
    <row r="46" spans="1:20" ht="20.100000000000001" customHeight="1" x14ac:dyDescent="0.2">
      <c r="A46" s="93" t="s">
        <v>90</v>
      </c>
      <c r="B46" s="100"/>
      <c r="C46" s="97"/>
      <c r="D46" s="44" t="s">
        <v>22</v>
      </c>
      <c r="E46" s="134">
        <v>2465.6</v>
      </c>
      <c r="F46" s="134">
        <v>0</v>
      </c>
      <c r="G46" s="134">
        <v>3379172.04</v>
      </c>
      <c r="H46" s="134">
        <v>4436.46</v>
      </c>
      <c r="I46" s="134">
        <v>51994.36</v>
      </c>
      <c r="J46" s="134">
        <v>36018.559999999998</v>
      </c>
      <c r="K46" s="134">
        <v>166.35</v>
      </c>
      <c r="L46" s="134">
        <v>1781.75</v>
      </c>
      <c r="M46" s="134">
        <v>20953.62</v>
      </c>
      <c r="N46" s="159">
        <v>0</v>
      </c>
      <c r="O46" s="134">
        <v>130.22999999999999</v>
      </c>
      <c r="P46" s="134">
        <v>891.27</v>
      </c>
      <c r="Q46" s="134">
        <v>5797.55</v>
      </c>
      <c r="R46" s="134">
        <v>27162.18</v>
      </c>
      <c r="S46" s="143">
        <f t="shared" si="18"/>
        <v>3530969.97</v>
      </c>
      <c r="T46" s="41"/>
    </row>
    <row r="47" spans="1:20" ht="20.100000000000001" customHeight="1" x14ac:dyDescent="0.2">
      <c r="A47" s="93" t="s">
        <v>91</v>
      </c>
      <c r="B47" s="97"/>
      <c r="C47" s="97"/>
      <c r="D47" s="44" t="s">
        <v>92</v>
      </c>
      <c r="E47" s="134">
        <v>2784.38</v>
      </c>
      <c r="F47" s="134">
        <v>0</v>
      </c>
      <c r="G47" s="134">
        <v>81425.83</v>
      </c>
      <c r="H47" s="134">
        <v>463.81</v>
      </c>
      <c r="I47" s="134">
        <v>39.020000000000003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68.45</v>
      </c>
      <c r="Q47" s="134">
        <v>444.57</v>
      </c>
      <c r="R47" s="134">
        <v>130.6</v>
      </c>
      <c r="S47" s="143">
        <f t="shared" si="18"/>
        <v>85356.660000000018</v>
      </c>
      <c r="T47" s="41"/>
    </row>
    <row r="48" spans="1:20" ht="20.100000000000001" customHeight="1" x14ac:dyDescent="0.2">
      <c r="A48" s="93" t="s">
        <v>93</v>
      </c>
      <c r="B48" s="97"/>
      <c r="C48" s="97"/>
      <c r="D48" s="44" t="s">
        <v>14</v>
      </c>
      <c r="E48" s="134">
        <v>269157.56</v>
      </c>
      <c r="F48" s="134">
        <v>7632.75</v>
      </c>
      <c r="G48" s="134">
        <v>1389387.7</v>
      </c>
      <c r="H48" s="134">
        <v>67151.98</v>
      </c>
      <c r="I48" s="134">
        <v>333784.96999999997</v>
      </c>
      <c r="J48" s="134">
        <v>1245754.95</v>
      </c>
      <c r="K48" s="134">
        <v>4073.74</v>
      </c>
      <c r="L48" s="134">
        <v>141560.70000000001</v>
      </c>
      <c r="M48" s="134">
        <v>123438.61</v>
      </c>
      <c r="N48" s="159">
        <v>0</v>
      </c>
      <c r="O48" s="134">
        <v>0</v>
      </c>
      <c r="P48" s="134">
        <v>7160.9</v>
      </c>
      <c r="Q48" s="134">
        <v>61780.29</v>
      </c>
      <c r="R48" s="134">
        <v>26301.52</v>
      </c>
      <c r="S48" s="143">
        <f t="shared" si="18"/>
        <v>3677185.6700000004</v>
      </c>
      <c r="T48" s="41"/>
    </row>
    <row r="49" spans="1:20" ht="20.100000000000001" customHeight="1" x14ac:dyDescent="0.2">
      <c r="A49" s="93" t="s">
        <v>94</v>
      </c>
      <c r="B49" s="96"/>
      <c r="C49" s="96"/>
      <c r="D49" s="44" t="s">
        <v>15</v>
      </c>
      <c r="E49" s="141">
        <f>SUM(E50:E51,E54)</f>
        <v>27337570.009999998</v>
      </c>
      <c r="F49" s="141">
        <f t="shared" ref="F49:R49" si="19">SUM(F50:F51,F54)</f>
        <v>10328.629999999999</v>
      </c>
      <c r="G49" s="141">
        <f t="shared" si="19"/>
        <v>36107847.959999993</v>
      </c>
      <c r="H49" s="141">
        <f t="shared" si="19"/>
        <v>435580.43999999994</v>
      </c>
      <c r="I49" s="141">
        <f t="shared" si="19"/>
        <v>830153.93</v>
      </c>
      <c r="J49" s="141">
        <f t="shared" si="19"/>
        <v>835829.33</v>
      </c>
      <c r="K49" s="141">
        <f t="shared" si="19"/>
        <v>1140.6600000000001</v>
      </c>
      <c r="L49" s="141">
        <f t="shared" si="19"/>
        <v>109756.29999999999</v>
      </c>
      <c r="M49" s="141">
        <f t="shared" si="19"/>
        <v>325057.95999999996</v>
      </c>
      <c r="N49" s="150">
        <f t="shared" ref="N49" si="20">SUM(N50:N51,N54)</f>
        <v>0</v>
      </c>
      <c r="O49" s="141">
        <f t="shared" si="19"/>
        <v>59833.520000000004</v>
      </c>
      <c r="P49" s="141">
        <f t="shared" si="19"/>
        <v>41004.330000000009</v>
      </c>
      <c r="Q49" s="141">
        <f t="shared" si="19"/>
        <v>308484.31000000006</v>
      </c>
      <c r="R49" s="141">
        <f t="shared" si="19"/>
        <v>90489.47</v>
      </c>
      <c r="S49" s="144">
        <f t="shared" si="18"/>
        <v>66493076.849999987</v>
      </c>
      <c r="T49" s="41"/>
    </row>
    <row r="50" spans="1:20" ht="20.100000000000001" customHeight="1" x14ac:dyDescent="0.2">
      <c r="A50" s="101"/>
      <c r="B50" s="102" t="s">
        <v>95</v>
      </c>
      <c r="C50" s="103"/>
      <c r="D50" s="92" t="s">
        <v>96</v>
      </c>
      <c r="E50" s="134">
        <v>0</v>
      </c>
      <c r="F50" s="134">
        <v>488.49</v>
      </c>
      <c r="G50" s="134">
        <v>24425562.77</v>
      </c>
      <c r="H50" s="134">
        <v>125027.72</v>
      </c>
      <c r="I50" s="134">
        <v>74463.47</v>
      </c>
      <c r="J50" s="134">
        <v>53982.71</v>
      </c>
      <c r="K50" s="134">
        <v>260.29000000000002</v>
      </c>
      <c r="L50" s="134">
        <v>10601.46</v>
      </c>
      <c r="M50" s="134">
        <v>83004.039999999994</v>
      </c>
      <c r="N50" s="159">
        <v>0</v>
      </c>
      <c r="O50" s="134">
        <v>130.22999999999999</v>
      </c>
      <c r="P50" s="134">
        <v>19356.22</v>
      </c>
      <c r="Q50" s="134">
        <v>150324.88</v>
      </c>
      <c r="R50" s="134">
        <v>42316.42</v>
      </c>
      <c r="S50" s="143">
        <f t="shared" ref="S50:S56" si="21">SUM(E50:R50)</f>
        <v>24985518.699999996</v>
      </c>
      <c r="T50" s="41"/>
    </row>
    <row r="51" spans="1:20" ht="20.100000000000001" customHeight="1" x14ac:dyDescent="0.2">
      <c r="A51" s="101"/>
      <c r="B51" s="102" t="s">
        <v>97</v>
      </c>
      <c r="C51" s="103"/>
      <c r="D51" s="92" t="s">
        <v>214</v>
      </c>
      <c r="E51" s="142">
        <f>SUM(E52:E53)</f>
        <v>12981362.07</v>
      </c>
      <c r="F51" s="142">
        <f t="shared" ref="F51:R51" si="22">SUM(F52:F53)</f>
        <v>9739.39</v>
      </c>
      <c r="G51" s="142">
        <f t="shared" si="22"/>
        <v>11630883.139999999</v>
      </c>
      <c r="H51" s="142">
        <f t="shared" si="22"/>
        <v>248038.86</v>
      </c>
      <c r="I51" s="142">
        <f t="shared" si="22"/>
        <v>732928.70000000007</v>
      </c>
      <c r="J51" s="142">
        <f t="shared" si="22"/>
        <v>750070.85</v>
      </c>
      <c r="K51" s="142">
        <f t="shared" si="22"/>
        <v>880.37</v>
      </c>
      <c r="L51" s="142">
        <f t="shared" si="22"/>
        <v>79288.239999999991</v>
      </c>
      <c r="M51" s="142">
        <f t="shared" si="22"/>
        <v>208547.88999999998</v>
      </c>
      <c r="N51" s="151">
        <f t="shared" ref="N51" si="23">SUM(N52:N53)</f>
        <v>0</v>
      </c>
      <c r="O51" s="142">
        <f t="shared" si="22"/>
        <v>46215.15</v>
      </c>
      <c r="P51" s="142">
        <f t="shared" si="22"/>
        <v>21542.38</v>
      </c>
      <c r="Q51" s="142">
        <f t="shared" si="22"/>
        <v>157472.91</v>
      </c>
      <c r="R51" s="142">
        <f t="shared" si="22"/>
        <v>47971.19</v>
      </c>
      <c r="S51" s="144">
        <f t="shared" si="21"/>
        <v>26914941.140000001</v>
      </c>
      <c r="T51" s="41"/>
    </row>
    <row r="52" spans="1:20" ht="16.5" customHeight="1" x14ac:dyDescent="0.2">
      <c r="A52" s="104"/>
      <c r="B52" s="103"/>
      <c r="C52" s="103" t="s">
        <v>98</v>
      </c>
      <c r="D52" s="131" t="s">
        <v>215</v>
      </c>
      <c r="E52" s="134">
        <v>4785402.6399999997</v>
      </c>
      <c r="F52" s="134">
        <v>9311.9599999999991</v>
      </c>
      <c r="G52" s="134">
        <v>11565462.35</v>
      </c>
      <c r="H52" s="134">
        <v>207707.34</v>
      </c>
      <c r="I52" s="134">
        <v>654920.9</v>
      </c>
      <c r="J52" s="134">
        <v>612857.27</v>
      </c>
      <c r="K52" s="134">
        <v>453.07</v>
      </c>
      <c r="L52" s="134">
        <v>60579.78</v>
      </c>
      <c r="M52" s="134">
        <v>180181.43</v>
      </c>
      <c r="N52" s="159">
        <v>0</v>
      </c>
      <c r="O52" s="134">
        <v>45290.85</v>
      </c>
      <c r="P52" s="134">
        <v>13693.07</v>
      </c>
      <c r="Q52" s="134">
        <v>109191.73</v>
      </c>
      <c r="R52" s="134">
        <v>30769.759999999998</v>
      </c>
      <c r="S52" s="143">
        <f t="shared" si="21"/>
        <v>18275822.150000002</v>
      </c>
      <c r="T52" s="41"/>
    </row>
    <row r="53" spans="1:20" ht="16.5" customHeight="1" x14ac:dyDescent="0.2">
      <c r="A53" s="104"/>
      <c r="B53" s="103"/>
      <c r="C53" s="103" t="s">
        <v>191</v>
      </c>
      <c r="D53" s="131" t="s">
        <v>216</v>
      </c>
      <c r="E53" s="134">
        <v>8195959.4299999997</v>
      </c>
      <c r="F53" s="134">
        <v>427.43</v>
      </c>
      <c r="G53" s="134">
        <v>65420.79</v>
      </c>
      <c r="H53" s="134">
        <v>40331.519999999997</v>
      </c>
      <c r="I53" s="134">
        <v>78007.8</v>
      </c>
      <c r="J53" s="134">
        <v>137213.57999999999</v>
      </c>
      <c r="K53" s="134">
        <v>427.3</v>
      </c>
      <c r="L53" s="134">
        <v>18708.46</v>
      </c>
      <c r="M53" s="134">
        <v>28366.46</v>
      </c>
      <c r="N53" s="159">
        <v>0</v>
      </c>
      <c r="O53" s="134">
        <v>924.3</v>
      </c>
      <c r="P53" s="134">
        <v>7849.31</v>
      </c>
      <c r="Q53" s="134">
        <v>48281.18</v>
      </c>
      <c r="R53" s="134">
        <v>17201.43</v>
      </c>
      <c r="S53" s="143">
        <f t="shared" si="21"/>
        <v>8639118.9900000021</v>
      </c>
      <c r="T53" s="41"/>
    </row>
    <row r="54" spans="1:20" ht="20.100000000000001" customHeight="1" x14ac:dyDescent="0.2">
      <c r="A54" s="104"/>
      <c r="B54" s="102" t="s">
        <v>99</v>
      </c>
      <c r="C54" s="103"/>
      <c r="D54" s="92" t="s">
        <v>217</v>
      </c>
      <c r="E54" s="134">
        <v>14356207.939999999</v>
      </c>
      <c r="F54" s="134">
        <v>100.75</v>
      </c>
      <c r="G54" s="134">
        <v>51402.05</v>
      </c>
      <c r="H54" s="134">
        <v>62513.86</v>
      </c>
      <c r="I54" s="134">
        <v>22761.759999999998</v>
      </c>
      <c r="J54" s="134">
        <v>31775.77</v>
      </c>
      <c r="K54" s="134">
        <v>0</v>
      </c>
      <c r="L54" s="134">
        <v>19866.599999999999</v>
      </c>
      <c r="M54" s="134">
        <v>33506.03</v>
      </c>
      <c r="N54" s="159">
        <v>0</v>
      </c>
      <c r="O54" s="134">
        <v>13488.14</v>
      </c>
      <c r="P54" s="134">
        <v>105.73</v>
      </c>
      <c r="Q54" s="134">
        <v>686.52</v>
      </c>
      <c r="R54" s="134">
        <v>201.86</v>
      </c>
      <c r="S54" s="143">
        <f t="shared" si="21"/>
        <v>14592617.009999998</v>
      </c>
      <c r="T54" s="41"/>
    </row>
    <row r="55" spans="1:20" ht="20.100000000000001" customHeight="1" x14ac:dyDescent="0.2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6411.5</v>
      </c>
      <c r="G55" s="141">
        <f t="shared" si="24"/>
        <v>7790152.8499999996</v>
      </c>
      <c r="H55" s="141">
        <f t="shared" si="24"/>
        <v>21678.18</v>
      </c>
      <c r="I55" s="141">
        <f t="shared" si="24"/>
        <v>208474.94999999998</v>
      </c>
      <c r="J55" s="141">
        <f t="shared" si="24"/>
        <v>190772.01</v>
      </c>
      <c r="K55" s="141">
        <f t="shared" si="24"/>
        <v>1495.88</v>
      </c>
      <c r="L55" s="141">
        <f t="shared" si="24"/>
        <v>56909.35</v>
      </c>
      <c r="M55" s="141">
        <f t="shared" si="24"/>
        <v>352950.01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11784.4</v>
      </c>
      <c r="Q55" s="141">
        <f t="shared" si="24"/>
        <v>76092.740000000005</v>
      </c>
      <c r="R55" s="141">
        <f t="shared" si="24"/>
        <v>22428.99</v>
      </c>
      <c r="S55" s="144">
        <f>SUM(E55:R55)</f>
        <v>8739150.8599999994</v>
      </c>
      <c r="T55" s="41"/>
    </row>
    <row r="56" spans="1:20" x14ac:dyDescent="0.2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1709.73</v>
      </c>
      <c r="G56" s="142">
        <f t="shared" si="26"/>
        <v>4365100.07</v>
      </c>
      <c r="H56" s="142">
        <f t="shared" si="26"/>
        <v>19036.47</v>
      </c>
      <c r="I56" s="142">
        <f t="shared" si="26"/>
        <v>42964.43</v>
      </c>
      <c r="J56" s="142">
        <f t="shared" si="26"/>
        <v>90389.440000000002</v>
      </c>
      <c r="K56" s="142">
        <f t="shared" si="26"/>
        <v>550.92000000000007</v>
      </c>
      <c r="L56" s="142">
        <f t="shared" si="26"/>
        <v>18690.64</v>
      </c>
      <c r="M56" s="142">
        <f t="shared" si="26"/>
        <v>128696.78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5841.73</v>
      </c>
      <c r="Q56" s="142">
        <f t="shared" si="26"/>
        <v>37970.44</v>
      </c>
      <c r="R56" s="142">
        <f t="shared" si="26"/>
        <v>11021.630000000001</v>
      </c>
      <c r="S56" s="144">
        <f t="shared" si="21"/>
        <v>4721972.2800000012</v>
      </c>
      <c r="T56" s="41"/>
    </row>
    <row r="57" spans="1:20" ht="22.5" x14ac:dyDescent="0.2">
      <c r="A57" s="101"/>
      <c r="B57" s="102"/>
      <c r="C57" s="103" t="s">
        <v>223</v>
      </c>
      <c r="D57" s="131" t="s">
        <v>104</v>
      </c>
      <c r="E57" s="134">
        <v>0</v>
      </c>
      <c r="F57" s="134">
        <v>1099.1099999999999</v>
      </c>
      <c r="G57" s="134">
        <v>2799338.68</v>
      </c>
      <c r="H57" s="134">
        <v>12361.61</v>
      </c>
      <c r="I57" s="134">
        <v>25655.75</v>
      </c>
      <c r="J57" s="134">
        <v>53170.26</v>
      </c>
      <c r="K57" s="134">
        <v>355.54</v>
      </c>
      <c r="L57" s="134">
        <v>12454.49</v>
      </c>
      <c r="M57" s="134">
        <v>80157.509999999995</v>
      </c>
      <c r="N57" s="159">
        <v>0</v>
      </c>
      <c r="O57" s="134">
        <v>0</v>
      </c>
      <c r="P57" s="134">
        <v>3906</v>
      </c>
      <c r="Q57" s="134">
        <v>25386.720000000001</v>
      </c>
      <c r="R57" s="134">
        <v>7311.49</v>
      </c>
      <c r="S57" s="143">
        <f>SUM(E57:R57)</f>
        <v>3021197.16</v>
      </c>
      <c r="T57" s="41"/>
    </row>
    <row r="58" spans="1:20" x14ac:dyDescent="0.2">
      <c r="A58" s="105"/>
      <c r="B58" s="102"/>
      <c r="C58" s="103" t="s">
        <v>224</v>
      </c>
      <c r="D58" s="131" t="s">
        <v>105</v>
      </c>
      <c r="E58" s="134">
        <v>0</v>
      </c>
      <c r="F58" s="134">
        <v>610.62</v>
      </c>
      <c r="G58" s="134">
        <v>1155441.99</v>
      </c>
      <c r="H58" s="134">
        <v>2419.89</v>
      </c>
      <c r="I58" s="134">
        <v>17233.900000000001</v>
      </c>
      <c r="J58" s="134">
        <v>37219.18</v>
      </c>
      <c r="K58" s="134">
        <v>195.38</v>
      </c>
      <c r="L58" s="134">
        <v>6236.15</v>
      </c>
      <c r="M58" s="134">
        <v>46424.14</v>
      </c>
      <c r="N58" s="159">
        <v>0</v>
      </c>
      <c r="O58" s="134">
        <v>0</v>
      </c>
      <c r="P58" s="134">
        <v>1228.81</v>
      </c>
      <c r="Q58" s="134">
        <v>7992.66</v>
      </c>
      <c r="R58" s="134">
        <v>2360.1</v>
      </c>
      <c r="S58" s="143">
        <f>SUM(E58:R58)</f>
        <v>1277362.8199999996</v>
      </c>
      <c r="T58" s="41"/>
    </row>
    <row r="59" spans="1:20" x14ac:dyDescent="0.2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410319.4</v>
      </c>
      <c r="H59" s="134">
        <v>4254.97</v>
      </c>
      <c r="I59" s="134">
        <v>74.78</v>
      </c>
      <c r="J59" s="134">
        <v>0</v>
      </c>
      <c r="K59" s="134">
        <v>0</v>
      </c>
      <c r="L59" s="134">
        <v>0</v>
      </c>
      <c r="M59" s="134">
        <v>2115.13</v>
      </c>
      <c r="N59" s="159">
        <v>0</v>
      </c>
      <c r="O59" s="134">
        <v>0</v>
      </c>
      <c r="P59" s="134">
        <v>706.92</v>
      </c>
      <c r="Q59" s="134">
        <v>4591.0600000000004</v>
      </c>
      <c r="R59" s="134">
        <v>1350.04</v>
      </c>
      <c r="S59" s="143">
        <f>SUM(E59:R59)</f>
        <v>423412.3</v>
      </c>
      <c r="T59" s="41"/>
    </row>
    <row r="60" spans="1:20" ht="18" customHeight="1" x14ac:dyDescent="0.2">
      <c r="A60" s="105"/>
      <c r="B60" s="102" t="s">
        <v>103</v>
      </c>
      <c r="C60" s="106"/>
      <c r="D60" s="92" t="s">
        <v>106</v>
      </c>
      <c r="E60" s="134">
        <v>0</v>
      </c>
      <c r="F60" s="134">
        <v>4701.7700000000004</v>
      </c>
      <c r="G60" s="134">
        <v>3425052.78</v>
      </c>
      <c r="H60" s="134">
        <v>2641.71</v>
      </c>
      <c r="I60" s="134">
        <v>165510.51999999999</v>
      </c>
      <c r="J60" s="134">
        <v>100382.57</v>
      </c>
      <c r="K60" s="134">
        <v>944.96</v>
      </c>
      <c r="L60" s="134">
        <v>38218.71</v>
      </c>
      <c r="M60" s="134">
        <v>224253.23</v>
      </c>
      <c r="N60" s="159">
        <v>0</v>
      </c>
      <c r="O60" s="134">
        <v>0</v>
      </c>
      <c r="P60" s="134">
        <v>5942.67</v>
      </c>
      <c r="Q60" s="134">
        <v>38122.300000000003</v>
      </c>
      <c r="R60" s="134">
        <v>11407.36</v>
      </c>
      <c r="S60" s="143">
        <f>SUM(E60:R60)</f>
        <v>4017178.5799999991</v>
      </c>
      <c r="T60" s="41"/>
    </row>
    <row r="61" spans="1:20" ht="20.100000000000001" customHeight="1" x14ac:dyDescent="0.2">
      <c r="A61" s="93" t="s">
        <v>107</v>
      </c>
      <c r="B61" s="96"/>
      <c r="C61" s="96"/>
      <c r="D61" s="44" t="s">
        <v>37</v>
      </c>
      <c r="E61" s="141">
        <f>SUM(E62,E68,E74)</f>
        <v>6772570.71</v>
      </c>
      <c r="F61" s="141">
        <f t="shared" ref="F61:R61" si="28">SUM(F62,F68,F74)</f>
        <v>165270.47</v>
      </c>
      <c r="G61" s="141">
        <f t="shared" si="28"/>
        <v>7749418.4900000002</v>
      </c>
      <c r="H61" s="141">
        <f t="shared" si="28"/>
        <v>4328092.22</v>
      </c>
      <c r="I61" s="141">
        <f t="shared" si="28"/>
        <v>7106277.1399999987</v>
      </c>
      <c r="J61" s="141">
        <f t="shared" si="28"/>
        <v>20258051.850000001</v>
      </c>
      <c r="K61" s="141">
        <f t="shared" si="28"/>
        <v>47510.69</v>
      </c>
      <c r="L61" s="141">
        <f t="shared" si="28"/>
        <v>1521523.6</v>
      </c>
      <c r="M61" s="141">
        <f t="shared" si="28"/>
        <v>2185809.3200000003</v>
      </c>
      <c r="N61" s="150">
        <f t="shared" ref="N61" si="29">SUM(N62,N68,N74)</f>
        <v>0</v>
      </c>
      <c r="O61" s="141">
        <f t="shared" si="28"/>
        <v>2601433.16</v>
      </c>
      <c r="P61" s="141">
        <f t="shared" si="28"/>
        <v>97849.59</v>
      </c>
      <c r="Q61" s="141">
        <f t="shared" si="28"/>
        <v>733909.78</v>
      </c>
      <c r="R61" s="141">
        <f t="shared" si="28"/>
        <v>208667.18000000002</v>
      </c>
      <c r="S61" s="144">
        <f>SUM(E61:R61)</f>
        <v>53776384.20000001</v>
      </c>
      <c r="T61" s="41"/>
    </row>
    <row r="62" spans="1:20" ht="20.100000000000001" customHeight="1" x14ac:dyDescent="0.2">
      <c r="A62" s="101"/>
      <c r="B62" s="102" t="s">
        <v>108</v>
      </c>
      <c r="C62" s="103"/>
      <c r="D62" s="92" t="s">
        <v>109</v>
      </c>
      <c r="E62" s="142">
        <f>SUM(E63:E67)</f>
        <v>6321117.0199999996</v>
      </c>
      <c r="F62" s="142">
        <f t="shared" ref="F62:R62" si="30">SUM(F63:F67)</f>
        <v>89333.74</v>
      </c>
      <c r="G62" s="142">
        <f t="shared" si="30"/>
        <v>1902773.4500000002</v>
      </c>
      <c r="H62" s="142">
        <f t="shared" si="30"/>
        <v>2993501.94</v>
      </c>
      <c r="I62" s="142">
        <f t="shared" si="30"/>
        <v>3894218.69</v>
      </c>
      <c r="J62" s="142">
        <f t="shared" si="30"/>
        <v>14962600.300000001</v>
      </c>
      <c r="K62" s="142">
        <f t="shared" si="30"/>
        <v>39137.81</v>
      </c>
      <c r="L62" s="142">
        <f t="shared" si="30"/>
        <v>1127755.02</v>
      </c>
      <c r="M62" s="142">
        <f t="shared" si="30"/>
        <v>1187527.0900000001</v>
      </c>
      <c r="N62" s="151">
        <f t="shared" ref="N62" si="31">SUM(N63:N67)</f>
        <v>0</v>
      </c>
      <c r="O62" s="142">
        <f t="shared" si="30"/>
        <v>1236563.74</v>
      </c>
      <c r="P62" s="142">
        <f t="shared" si="30"/>
        <v>54267.83</v>
      </c>
      <c r="Q62" s="142">
        <f t="shared" si="30"/>
        <v>459830.22</v>
      </c>
      <c r="R62" s="142">
        <f t="shared" si="30"/>
        <v>121196.51000000001</v>
      </c>
      <c r="S62" s="144">
        <f t="shared" ref="S62" si="32">SUM(E62:R62)</f>
        <v>34389823.359999992</v>
      </c>
      <c r="T62" s="41"/>
    </row>
    <row r="63" spans="1:20" ht="22.5" x14ac:dyDescent="0.2">
      <c r="A63" s="104"/>
      <c r="B63" s="103"/>
      <c r="C63" s="103" t="s">
        <v>110</v>
      </c>
      <c r="D63" s="131" t="s">
        <v>111</v>
      </c>
      <c r="E63" s="134">
        <v>4881901.21</v>
      </c>
      <c r="F63" s="134">
        <v>17280.55</v>
      </c>
      <c r="G63" s="134">
        <v>775746.1</v>
      </c>
      <c r="H63" s="134">
        <v>708019.9</v>
      </c>
      <c r="I63" s="134">
        <v>717001.98</v>
      </c>
      <c r="J63" s="134">
        <v>2732085.05</v>
      </c>
      <c r="K63" s="134">
        <v>9227.16</v>
      </c>
      <c r="L63" s="134">
        <v>274301.69</v>
      </c>
      <c r="M63" s="134">
        <v>317566.07</v>
      </c>
      <c r="N63" s="159">
        <v>0</v>
      </c>
      <c r="O63" s="134">
        <v>21260.400000000001</v>
      </c>
      <c r="P63" s="134">
        <v>11847.52</v>
      </c>
      <c r="Q63" s="134">
        <v>109062.82</v>
      </c>
      <c r="R63" s="134">
        <v>29665.02</v>
      </c>
      <c r="S63" s="143">
        <f t="shared" ref="S63:S99" si="33">SUM(E63:R63)</f>
        <v>10604965.469999999</v>
      </c>
      <c r="T63" s="41"/>
    </row>
    <row r="64" spans="1:20" ht="22.5" x14ac:dyDescent="0.2">
      <c r="A64" s="104"/>
      <c r="B64" s="103"/>
      <c r="C64" s="103" t="s">
        <v>112</v>
      </c>
      <c r="D64" s="131" t="s">
        <v>202</v>
      </c>
      <c r="E64" s="134">
        <v>386361.54</v>
      </c>
      <c r="F64" s="134">
        <v>20150.47</v>
      </c>
      <c r="G64" s="134">
        <v>468375</v>
      </c>
      <c r="H64" s="134">
        <v>833450.94</v>
      </c>
      <c r="I64" s="134">
        <v>608389.36</v>
      </c>
      <c r="J64" s="134">
        <v>4569573.62</v>
      </c>
      <c r="K64" s="134">
        <v>11775.33</v>
      </c>
      <c r="L64" s="134">
        <v>370694.82</v>
      </c>
      <c r="M64" s="134">
        <v>356992.49</v>
      </c>
      <c r="N64" s="159">
        <v>0</v>
      </c>
      <c r="O64" s="134">
        <v>327510.13</v>
      </c>
      <c r="P64" s="134">
        <v>17548.03</v>
      </c>
      <c r="Q64" s="134">
        <v>132778.56</v>
      </c>
      <c r="R64" s="134">
        <v>38156.5</v>
      </c>
      <c r="S64" s="143">
        <f t="shared" si="33"/>
        <v>8141756.79</v>
      </c>
      <c r="T64" s="41"/>
    </row>
    <row r="65" spans="1:20" ht="22.5" x14ac:dyDescent="0.2">
      <c r="A65" s="104"/>
      <c r="B65" s="103"/>
      <c r="C65" s="103" t="s">
        <v>113</v>
      </c>
      <c r="D65" s="131" t="s">
        <v>200</v>
      </c>
      <c r="E65" s="134">
        <v>1052854.27</v>
      </c>
      <c r="F65" s="134">
        <v>51902.720000000001</v>
      </c>
      <c r="G65" s="134">
        <v>658652.35</v>
      </c>
      <c r="H65" s="134">
        <v>1452031.1</v>
      </c>
      <c r="I65" s="134">
        <v>2568827.35</v>
      </c>
      <c r="J65" s="134">
        <v>7660941.6299999999</v>
      </c>
      <c r="K65" s="134">
        <v>18135.32</v>
      </c>
      <c r="L65" s="134">
        <v>482758.51</v>
      </c>
      <c r="M65" s="134">
        <v>512968.53</v>
      </c>
      <c r="N65" s="159">
        <v>0</v>
      </c>
      <c r="O65" s="134">
        <v>887793.21</v>
      </c>
      <c r="P65" s="134">
        <v>24872.28</v>
      </c>
      <c r="Q65" s="134">
        <v>217988.84</v>
      </c>
      <c r="R65" s="134">
        <v>53374.99</v>
      </c>
      <c r="S65" s="143">
        <f t="shared" si="33"/>
        <v>15643101.099999998</v>
      </c>
      <c r="T65" s="41"/>
    </row>
    <row r="66" spans="1:20" ht="22.5" x14ac:dyDescent="0.2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2.5" x14ac:dyDescent="0.2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">
      <c r="A68" s="101"/>
      <c r="B68" s="102" t="s">
        <v>117</v>
      </c>
      <c r="C68" s="103"/>
      <c r="D68" s="92" t="s">
        <v>118</v>
      </c>
      <c r="E68" s="142">
        <f>SUM(E69,E70,E71,E72,E73)</f>
        <v>451453.69</v>
      </c>
      <c r="F68" s="142">
        <f t="shared" ref="F68:R68" si="34">SUM(F69,F70,F71,F72,F73)</f>
        <v>75936.73</v>
      </c>
      <c r="G68" s="142">
        <f t="shared" si="34"/>
        <v>5554634.8100000005</v>
      </c>
      <c r="H68" s="142">
        <f t="shared" si="34"/>
        <v>840529.1100000001</v>
      </c>
      <c r="I68" s="142">
        <f t="shared" si="34"/>
        <v>3212009.6799999997</v>
      </c>
      <c r="J68" s="142">
        <f t="shared" si="34"/>
        <v>5295451.55</v>
      </c>
      <c r="K68" s="142">
        <f t="shared" si="34"/>
        <v>8372.880000000001</v>
      </c>
      <c r="L68" s="142">
        <f t="shared" si="34"/>
        <v>393768.58</v>
      </c>
      <c r="M68" s="142">
        <f t="shared" si="34"/>
        <v>998282.23</v>
      </c>
      <c r="N68" s="151">
        <f t="shared" ref="N68" si="35">SUM(N69,N70,N71,N72,N73)</f>
        <v>0</v>
      </c>
      <c r="O68" s="142">
        <f t="shared" si="34"/>
        <v>1364869.42</v>
      </c>
      <c r="P68" s="142">
        <f t="shared" si="34"/>
        <v>43141.229999999996</v>
      </c>
      <c r="Q68" s="142">
        <f t="shared" si="34"/>
        <v>271219.02</v>
      </c>
      <c r="R68" s="142">
        <f t="shared" si="34"/>
        <v>86629.760000000009</v>
      </c>
      <c r="S68" s="144">
        <f t="shared" si="33"/>
        <v>18596298.690000001</v>
      </c>
      <c r="T68" s="41"/>
    </row>
    <row r="69" spans="1:20" ht="22.5" x14ac:dyDescent="0.2">
      <c r="A69" s="104"/>
      <c r="B69" s="103"/>
      <c r="C69" s="103" t="s">
        <v>119</v>
      </c>
      <c r="D69" s="131" t="s">
        <v>120</v>
      </c>
      <c r="E69" s="134">
        <v>7743.99</v>
      </c>
      <c r="F69" s="134">
        <v>97.69</v>
      </c>
      <c r="G69" s="134">
        <v>1141664.07</v>
      </c>
      <c r="H69" s="134">
        <v>17140.89</v>
      </c>
      <c r="I69" s="134">
        <v>178192.07</v>
      </c>
      <c r="J69" s="134">
        <v>27081.62</v>
      </c>
      <c r="K69" s="134">
        <v>0</v>
      </c>
      <c r="L69" s="134">
        <v>0</v>
      </c>
      <c r="M69" s="134">
        <v>1097.0999999999999</v>
      </c>
      <c r="N69" s="159">
        <v>0</v>
      </c>
      <c r="O69" s="134">
        <v>226.57</v>
      </c>
      <c r="P69" s="134">
        <v>4352.99</v>
      </c>
      <c r="Q69" s="134">
        <v>24514.560000000001</v>
      </c>
      <c r="R69" s="134">
        <v>8309.0300000000007</v>
      </c>
      <c r="S69" s="143">
        <f t="shared" si="33"/>
        <v>1410420.5800000003</v>
      </c>
      <c r="T69" s="41"/>
    </row>
    <row r="70" spans="1:20" ht="22.5" x14ac:dyDescent="0.2">
      <c r="A70" s="104"/>
      <c r="B70" s="103"/>
      <c r="C70" s="103" t="s">
        <v>121</v>
      </c>
      <c r="D70" s="131" t="s">
        <v>203</v>
      </c>
      <c r="E70" s="134">
        <v>53895.3</v>
      </c>
      <c r="F70" s="134">
        <v>26439.86</v>
      </c>
      <c r="G70" s="134">
        <v>1178255.8700000001</v>
      </c>
      <c r="H70" s="134">
        <v>14741.17</v>
      </c>
      <c r="I70" s="134">
        <v>448731.86</v>
      </c>
      <c r="J70" s="134">
        <v>1307952.43</v>
      </c>
      <c r="K70" s="134">
        <v>120.36</v>
      </c>
      <c r="L70" s="134">
        <v>72072.12</v>
      </c>
      <c r="M70" s="134">
        <v>162884.79999999999</v>
      </c>
      <c r="N70" s="159">
        <v>0</v>
      </c>
      <c r="O70" s="134">
        <v>1297985.21</v>
      </c>
      <c r="P70" s="134">
        <v>7748.97</v>
      </c>
      <c r="Q70" s="134">
        <v>45872.83</v>
      </c>
      <c r="R70" s="134">
        <v>14533</v>
      </c>
      <c r="S70" s="143">
        <f t="shared" si="33"/>
        <v>4631233.78</v>
      </c>
      <c r="T70" s="41"/>
    </row>
    <row r="71" spans="1:20" ht="22.5" x14ac:dyDescent="0.2">
      <c r="A71" s="104"/>
      <c r="B71" s="103"/>
      <c r="C71" s="103" t="s">
        <v>122</v>
      </c>
      <c r="D71" s="131" t="s">
        <v>201</v>
      </c>
      <c r="E71" s="134">
        <v>389814.4</v>
      </c>
      <c r="F71" s="134">
        <v>49399.18</v>
      </c>
      <c r="G71" s="134">
        <v>3234714.87</v>
      </c>
      <c r="H71" s="134">
        <v>808647.05</v>
      </c>
      <c r="I71" s="134">
        <v>2585085.75</v>
      </c>
      <c r="J71" s="134">
        <v>3960417.5</v>
      </c>
      <c r="K71" s="134">
        <v>8252.52</v>
      </c>
      <c r="L71" s="134">
        <v>321696.46000000002</v>
      </c>
      <c r="M71" s="134">
        <v>834300.33</v>
      </c>
      <c r="N71" s="159">
        <v>0</v>
      </c>
      <c r="O71" s="134">
        <v>66657.64</v>
      </c>
      <c r="P71" s="134">
        <v>31039.27</v>
      </c>
      <c r="Q71" s="134">
        <v>200831.63</v>
      </c>
      <c r="R71" s="134">
        <v>63787.73</v>
      </c>
      <c r="S71" s="143">
        <f t="shared" si="33"/>
        <v>12554644.330000002</v>
      </c>
      <c r="T71" s="41"/>
    </row>
    <row r="72" spans="1:20" ht="22.5" x14ac:dyDescent="0.2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2.5" x14ac:dyDescent="0.2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292010.23</v>
      </c>
      <c r="H74" s="134">
        <v>494061.17</v>
      </c>
      <c r="I74" s="134">
        <v>48.77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440.53</v>
      </c>
      <c r="Q74" s="134">
        <v>2860.54</v>
      </c>
      <c r="R74" s="134">
        <v>840.91</v>
      </c>
      <c r="S74" s="143">
        <f t="shared" si="33"/>
        <v>790262.15</v>
      </c>
      <c r="T74" s="41"/>
    </row>
    <row r="75" spans="1:20" ht="20.100000000000001" customHeight="1" x14ac:dyDescent="0.2">
      <c r="A75" s="93" t="s">
        <v>126</v>
      </c>
      <c r="B75" s="96"/>
      <c r="C75" s="96"/>
      <c r="D75" s="44" t="s">
        <v>204</v>
      </c>
      <c r="E75" s="141">
        <f>SUM(E76,E79,E80,E81,E82,E83)</f>
        <v>1520141.77</v>
      </c>
      <c r="F75" s="141">
        <f t="shared" ref="F75:R75" si="36">SUM(F76,F79,F80,F81,F82,F83)</f>
        <v>72798.12999999999</v>
      </c>
      <c r="G75" s="141">
        <f t="shared" si="36"/>
        <v>3404109.2699999996</v>
      </c>
      <c r="H75" s="141">
        <f t="shared" si="36"/>
        <v>1215434.75</v>
      </c>
      <c r="I75" s="141">
        <f t="shared" si="36"/>
        <v>2385676.4300000002</v>
      </c>
      <c r="J75" s="141">
        <f t="shared" si="36"/>
        <v>7399811.5</v>
      </c>
      <c r="K75" s="141">
        <f t="shared" si="36"/>
        <v>10983.66</v>
      </c>
      <c r="L75" s="141">
        <f t="shared" si="36"/>
        <v>1205244.5599999998</v>
      </c>
      <c r="M75" s="141">
        <f t="shared" si="36"/>
        <v>814364.69000000006</v>
      </c>
      <c r="N75" s="150">
        <f t="shared" ref="N75" si="37">SUM(N76,N79,N80,N81,N82,N83)</f>
        <v>0</v>
      </c>
      <c r="O75" s="141">
        <f t="shared" si="36"/>
        <v>828170.19000000006</v>
      </c>
      <c r="P75" s="141">
        <f t="shared" si="36"/>
        <v>31183.309999999998</v>
      </c>
      <c r="Q75" s="141">
        <f t="shared" si="36"/>
        <v>225875.90999999997</v>
      </c>
      <c r="R75" s="141">
        <f t="shared" si="36"/>
        <v>65669.16</v>
      </c>
      <c r="S75" s="144">
        <f t="shared" si="33"/>
        <v>19179463.330000002</v>
      </c>
      <c r="T75" s="41"/>
    </row>
    <row r="76" spans="1:20" ht="27.75" customHeight="1" x14ac:dyDescent="0.2">
      <c r="A76" s="101"/>
      <c r="B76" s="102" t="s">
        <v>127</v>
      </c>
      <c r="C76" s="103"/>
      <c r="D76" s="92" t="s">
        <v>128</v>
      </c>
      <c r="E76" s="142">
        <f>SUM(E77,E78)</f>
        <v>395521.18</v>
      </c>
      <c r="F76" s="142">
        <f t="shared" ref="F76:R76" si="38">SUM(F77,F78)</f>
        <v>9159.2999999999993</v>
      </c>
      <c r="G76" s="142">
        <f t="shared" si="38"/>
        <v>790382.82</v>
      </c>
      <c r="H76" s="142">
        <f t="shared" si="38"/>
        <v>732579.18</v>
      </c>
      <c r="I76" s="142">
        <f t="shared" si="38"/>
        <v>438017.57</v>
      </c>
      <c r="J76" s="142">
        <f t="shared" si="38"/>
        <v>831613.64</v>
      </c>
      <c r="K76" s="142">
        <f t="shared" si="38"/>
        <v>1422.17</v>
      </c>
      <c r="L76" s="142">
        <f t="shared" si="38"/>
        <v>144224.42000000001</v>
      </c>
      <c r="M76" s="142">
        <f t="shared" si="38"/>
        <v>157221.39000000001</v>
      </c>
      <c r="N76" s="151">
        <f t="shared" ref="N76" si="39">SUM(N77,N78)</f>
        <v>0</v>
      </c>
      <c r="O76" s="142">
        <f t="shared" si="38"/>
        <v>84637.53</v>
      </c>
      <c r="P76" s="142">
        <f t="shared" si="38"/>
        <v>4119.9399999999996</v>
      </c>
      <c r="Q76" s="142">
        <f t="shared" si="38"/>
        <v>30588.730000000003</v>
      </c>
      <c r="R76" s="142">
        <f t="shared" si="38"/>
        <v>11569.86</v>
      </c>
      <c r="S76" s="144">
        <f t="shared" si="33"/>
        <v>3631057.7299999995</v>
      </c>
      <c r="T76" s="41"/>
    </row>
    <row r="77" spans="1:20" ht="16.5" customHeight="1" x14ac:dyDescent="0.2">
      <c r="A77" s="104"/>
      <c r="B77" s="103"/>
      <c r="C77" s="103" t="s">
        <v>129</v>
      </c>
      <c r="D77" s="131" t="s">
        <v>27</v>
      </c>
      <c r="E77" s="134">
        <v>395521.18</v>
      </c>
      <c r="F77" s="134">
        <v>9159.2999999999993</v>
      </c>
      <c r="G77" s="134">
        <v>658652.35</v>
      </c>
      <c r="H77" s="134">
        <v>732559.02</v>
      </c>
      <c r="I77" s="134">
        <v>437871.25</v>
      </c>
      <c r="J77" s="134">
        <v>821476.09</v>
      </c>
      <c r="K77" s="134">
        <v>1383.03</v>
      </c>
      <c r="L77" s="134">
        <v>144224.42000000001</v>
      </c>
      <c r="M77" s="134">
        <v>153169.04</v>
      </c>
      <c r="N77" s="159">
        <v>0</v>
      </c>
      <c r="O77" s="134">
        <v>84637.53</v>
      </c>
      <c r="P77" s="134">
        <v>4066.52</v>
      </c>
      <c r="Q77" s="134">
        <v>30240.080000000002</v>
      </c>
      <c r="R77" s="134">
        <v>11452.37</v>
      </c>
      <c r="S77" s="143">
        <f t="shared" si="33"/>
        <v>3484412.1799999997</v>
      </c>
      <c r="T77" s="41"/>
    </row>
    <row r="78" spans="1:20" ht="16.5" customHeight="1" x14ac:dyDescent="0.2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131730.47</v>
      </c>
      <c r="H78" s="134">
        <v>20.16</v>
      </c>
      <c r="I78" s="134">
        <v>146.32</v>
      </c>
      <c r="J78" s="134">
        <v>10137.549999999999</v>
      </c>
      <c r="K78" s="134">
        <v>39.14</v>
      </c>
      <c r="L78" s="134">
        <v>0</v>
      </c>
      <c r="M78" s="134">
        <v>4052.35</v>
      </c>
      <c r="N78" s="159">
        <v>0</v>
      </c>
      <c r="O78" s="134">
        <v>0</v>
      </c>
      <c r="P78" s="134">
        <v>53.42</v>
      </c>
      <c r="Q78" s="134">
        <v>348.65</v>
      </c>
      <c r="R78" s="134">
        <v>117.49</v>
      </c>
      <c r="S78" s="143">
        <f t="shared" si="33"/>
        <v>146645.55000000002</v>
      </c>
      <c r="T78" s="41"/>
    </row>
    <row r="79" spans="1:20" ht="24" x14ac:dyDescent="0.2">
      <c r="A79" s="104"/>
      <c r="B79" s="102" t="s">
        <v>132</v>
      </c>
      <c r="C79" s="103"/>
      <c r="D79" s="92" t="s">
        <v>133</v>
      </c>
      <c r="E79" s="134">
        <v>609172.04</v>
      </c>
      <c r="F79" s="134">
        <v>9892.0400000000009</v>
      </c>
      <c r="G79" s="134">
        <v>10245.700000000001</v>
      </c>
      <c r="H79" s="134">
        <v>78189.25</v>
      </c>
      <c r="I79" s="134">
        <v>679568.64</v>
      </c>
      <c r="J79" s="134">
        <v>1668138.1</v>
      </c>
      <c r="K79" s="134">
        <v>2273.52</v>
      </c>
      <c r="L79" s="134">
        <v>229668.65</v>
      </c>
      <c r="M79" s="134">
        <v>223353.81</v>
      </c>
      <c r="N79" s="159">
        <v>0</v>
      </c>
      <c r="O79" s="134">
        <v>193134.42</v>
      </c>
      <c r="P79" s="134">
        <v>2965.93</v>
      </c>
      <c r="Q79" s="134">
        <v>26886.240000000002</v>
      </c>
      <c r="R79" s="134">
        <v>7982.36</v>
      </c>
      <c r="S79" s="143">
        <f t="shared" si="33"/>
        <v>3741470.7</v>
      </c>
      <c r="T79" s="41"/>
    </row>
    <row r="80" spans="1:20" ht="24" x14ac:dyDescent="0.2">
      <c r="A80" s="101"/>
      <c r="B80" s="102" t="s">
        <v>134</v>
      </c>
      <c r="C80" s="103"/>
      <c r="D80" s="92" t="s">
        <v>135</v>
      </c>
      <c r="E80" s="134">
        <v>6496.9</v>
      </c>
      <c r="F80" s="134">
        <v>7327.44</v>
      </c>
      <c r="G80" s="134">
        <v>27809.759999999998</v>
      </c>
      <c r="H80" s="134">
        <v>50212.74</v>
      </c>
      <c r="I80" s="134">
        <v>432473.46</v>
      </c>
      <c r="J80" s="134">
        <v>1423590.99</v>
      </c>
      <c r="K80" s="134">
        <v>2870.44</v>
      </c>
      <c r="L80" s="134">
        <v>268342.59999999998</v>
      </c>
      <c r="M80" s="134">
        <v>174053.48</v>
      </c>
      <c r="N80" s="159">
        <v>0</v>
      </c>
      <c r="O80" s="134">
        <v>0</v>
      </c>
      <c r="P80" s="134">
        <v>5039.9799999999996</v>
      </c>
      <c r="Q80" s="134">
        <v>36665.53</v>
      </c>
      <c r="R80" s="134">
        <v>9926.98</v>
      </c>
      <c r="S80" s="143">
        <f t="shared" si="33"/>
        <v>2444810.2999999998</v>
      </c>
      <c r="T80" s="41"/>
    </row>
    <row r="81" spans="1:20" ht="24" x14ac:dyDescent="0.2">
      <c r="A81" s="101"/>
      <c r="B81" s="102" t="s">
        <v>136</v>
      </c>
      <c r="C81" s="103"/>
      <c r="D81" s="92" t="s">
        <v>137</v>
      </c>
      <c r="E81" s="134">
        <v>391213.86</v>
      </c>
      <c r="F81" s="134">
        <v>40972.620000000003</v>
      </c>
      <c r="G81" s="134">
        <v>15514.92</v>
      </c>
      <c r="H81" s="134">
        <v>328903.57</v>
      </c>
      <c r="I81" s="134">
        <v>663342.75</v>
      </c>
      <c r="J81" s="134">
        <v>2961015.1</v>
      </c>
      <c r="K81" s="134">
        <v>2648.63</v>
      </c>
      <c r="L81" s="134">
        <v>449867.25</v>
      </c>
      <c r="M81" s="134">
        <v>216158.41</v>
      </c>
      <c r="N81" s="159">
        <v>0</v>
      </c>
      <c r="O81" s="134">
        <v>197206.26</v>
      </c>
      <c r="P81" s="134">
        <v>11608.16</v>
      </c>
      <c r="Q81" s="134">
        <v>75743.69</v>
      </c>
      <c r="R81" s="134">
        <v>20291.099999999999</v>
      </c>
      <c r="S81" s="143">
        <f t="shared" si="33"/>
        <v>5374486.3200000003</v>
      </c>
      <c r="T81" s="41"/>
    </row>
    <row r="82" spans="1:20" ht="24" x14ac:dyDescent="0.2">
      <c r="A82" s="101"/>
      <c r="B82" s="102" t="s">
        <v>138</v>
      </c>
      <c r="C82" s="103"/>
      <c r="D82" s="92" t="s">
        <v>139</v>
      </c>
      <c r="E82" s="134">
        <v>87081.98</v>
      </c>
      <c r="F82" s="134">
        <v>1892.92</v>
      </c>
      <c r="G82" s="134">
        <v>2513318.5699999998</v>
      </c>
      <c r="H82" s="134">
        <v>18754.150000000001</v>
      </c>
      <c r="I82" s="134">
        <v>48059.83</v>
      </c>
      <c r="J82" s="134">
        <v>28164.89</v>
      </c>
      <c r="K82" s="134">
        <v>43.38</v>
      </c>
      <c r="L82" s="134">
        <v>2672.63</v>
      </c>
      <c r="M82" s="134">
        <v>7116.32</v>
      </c>
      <c r="N82" s="159">
        <v>0</v>
      </c>
      <c r="O82" s="134">
        <v>146357.35</v>
      </c>
      <c r="P82" s="134">
        <v>4200.8900000000003</v>
      </c>
      <c r="Q82" s="134">
        <v>34784.050000000003</v>
      </c>
      <c r="R82" s="134">
        <v>10271.709999999999</v>
      </c>
      <c r="S82" s="143">
        <f t="shared" si="33"/>
        <v>2902718.6699999995</v>
      </c>
      <c r="T82" s="41"/>
    </row>
    <row r="83" spans="1:20" ht="24" x14ac:dyDescent="0.2">
      <c r="A83" s="101"/>
      <c r="B83" s="102" t="s">
        <v>140</v>
      </c>
      <c r="C83" s="103"/>
      <c r="D83" s="92" t="s">
        <v>141</v>
      </c>
      <c r="E83" s="134">
        <v>30655.81</v>
      </c>
      <c r="F83" s="134">
        <v>3553.81</v>
      </c>
      <c r="G83" s="134">
        <v>46837.5</v>
      </c>
      <c r="H83" s="134">
        <v>6795.86</v>
      </c>
      <c r="I83" s="134">
        <v>124214.18</v>
      </c>
      <c r="J83" s="134">
        <v>487288.78</v>
      </c>
      <c r="K83" s="134">
        <v>1725.52</v>
      </c>
      <c r="L83" s="134">
        <v>110469.01</v>
      </c>
      <c r="M83" s="134">
        <v>36461.279999999999</v>
      </c>
      <c r="N83" s="159">
        <v>0</v>
      </c>
      <c r="O83" s="134">
        <v>206834.63</v>
      </c>
      <c r="P83" s="134">
        <v>3248.41</v>
      </c>
      <c r="Q83" s="134">
        <v>21207.67</v>
      </c>
      <c r="R83" s="134">
        <v>5627.15</v>
      </c>
      <c r="S83" s="143">
        <f t="shared" si="33"/>
        <v>1084919.6099999996</v>
      </c>
      <c r="T83" s="41"/>
    </row>
    <row r="84" spans="1:20" ht="20.100000000000001" customHeight="1" x14ac:dyDescent="0.2">
      <c r="A84" s="93" t="s">
        <v>142</v>
      </c>
      <c r="B84" s="96"/>
      <c r="C84" s="96"/>
      <c r="D84" s="44" t="s">
        <v>205</v>
      </c>
      <c r="E84" s="141">
        <f>SUM(E85,E86,E87,E88,E89)</f>
        <v>4872.67</v>
      </c>
      <c r="F84" s="141">
        <f t="shared" ref="F84:R84" si="40">SUM(F85,F86,F87,F88,F89)</f>
        <v>946.46</v>
      </c>
      <c r="G84" s="141">
        <f t="shared" si="40"/>
        <v>7762137.79</v>
      </c>
      <c r="H84" s="141">
        <f t="shared" si="40"/>
        <v>8434.3000000000011</v>
      </c>
      <c r="I84" s="141">
        <f t="shared" si="40"/>
        <v>41415.97</v>
      </c>
      <c r="J84" s="141">
        <f t="shared" si="40"/>
        <v>176030.59</v>
      </c>
      <c r="K84" s="141">
        <f t="shared" si="40"/>
        <v>488.62</v>
      </c>
      <c r="L84" s="141">
        <f t="shared" si="40"/>
        <v>1879.75</v>
      </c>
      <c r="M84" s="141">
        <f t="shared" si="40"/>
        <v>7916.91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3362.3200000000006</v>
      </c>
      <c r="Q84" s="141">
        <f t="shared" si="40"/>
        <v>21865.49</v>
      </c>
      <c r="R84" s="141">
        <f t="shared" si="40"/>
        <v>6137.1799999999994</v>
      </c>
      <c r="S84" s="144">
        <f t="shared" si="33"/>
        <v>8035488.0499999998</v>
      </c>
      <c r="T84" s="41"/>
    </row>
    <row r="85" spans="1:20" ht="24" x14ac:dyDescent="0.2">
      <c r="A85" s="101"/>
      <c r="B85" s="102" t="s">
        <v>143</v>
      </c>
      <c r="C85" s="103"/>
      <c r="D85" s="92" t="s">
        <v>144</v>
      </c>
      <c r="E85" s="134">
        <v>4547.83</v>
      </c>
      <c r="F85" s="134">
        <v>946.46</v>
      </c>
      <c r="G85" s="134">
        <v>1446047.59</v>
      </c>
      <c r="H85" s="134">
        <v>44.36</v>
      </c>
      <c r="I85" s="134">
        <v>38694.99</v>
      </c>
      <c r="J85" s="134">
        <v>176030.59</v>
      </c>
      <c r="K85" s="134">
        <v>488.62</v>
      </c>
      <c r="L85" s="134">
        <v>1879.75</v>
      </c>
      <c r="M85" s="134">
        <v>7916.91</v>
      </c>
      <c r="N85" s="159">
        <v>0</v>
      </c>
      <c r="O85" s="134">
        <v>0</v>
      </c>
      <c r="P85" s="134">
        <v>1119.5899999999999</v>
      </c>
      <c r="Q85" s="134">
        <v>7301.47</v>
      </c>
      <c r="R85" s="134">
        <v>1844.8</v>
      </c>
      <c r="S85" s="143">
        <f t="shared" si="33"/>
        <v>1686862.9600000004</v>
      </c>
      <c r="T85" s="41"/>
    </row>
    <row r="86" spans="1:20" x14ac:dyDescent="0.2">
      <c r="A86" s="101"/>
      <c r="B86" s="102" t="s">
        <v>145</v>
      </c>
      <c r="C86" s="103"/>
      <c r="D86" s="92" t="s">
        <v>146</v>
      </c>
      <c r="E86" s="134">
        <v>324.83999999999997</v>
      </c>
      <c r="F86" s="134">
        <v>0</v>
      </c>
      <c r="G86" s="134">
        <v>1570824.11</v>
      </c>
      <c r="H86" s="134">
        <v>8312.32</v>
      </c>
      <c r="I86" s="134">
        <v>2698.89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2076.09</v>
      </c>
      <c r="Q86" s="134">
        <v>13481.46</v>
      </c>
      <c r="R86" s="134">
        <v>3970.84</v>
      </c>
      <c r="S86" s="143">
        <f t="shared" si="33"/>
        <v>1601688.5500000003</v>
      </c>
      <c r="T86" s="41"/>
    </row>
    <row r="87" spans="1:20" ht="24" x14ac:dyDescent="0.2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32200.78</v>
      </c>
      <c r="H87" s="134">
        <v>66.540000000000006</v>
      </c>
      <c r="I87" s="134">
        <v>16.25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101.38</v>
      </c>
      <c r="Q87" s="134">
        <v>658.41</v>
      </c>
      <c r="R87" s="134">
        <v>193.61</v>
      </c>
      <c r="S87" s="143">
        <f t="shared" si="33"/>
        <v>33236.97</v>
      </c>
      <c r="T87" s="41"/>
    </row>
    <row r="88" spans="1:20" ht="24" x14ac:dyDescent="0.2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4679400.8600000003</v>
      </c>
      <c r="H88" s="134">
        <v>8.06</v>
      </c>
      <c r="I88" s="134">
        <v>1.62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15.59</v>
      </c>
      <c r="Q88" s="134">
        <v>101.5</v>
      </c>
      <c r="R88" s="134">
        <v>33.07</v>
      </c>
      <c r="S88" s="143">
        <f t="shared" si="33"/>
        <v>4679560.7</v>
      </c>
      <c r="T88" s="41"/>
    </row>
    <row r="89" spans="1:20" ht="24" x14ac:dyDescent="0.2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33664.449999999997</v>
      </c>
      <c r="H89" s="134">
        <v>3.02</v>
      </c>
      <c r="I89" s="134">
        <v>4.22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49.67</v>
      </c>
      <c r="Q89" s="134">
        <v>322.64999999999998</v>
      </c>
      <c r="R89" s="134">
        <v>94.86</v>
      </c>
      <c r="S89" s="143">
        <f t="shared" si="33"/>
        <v>34138.869999999995</v>
      </c>
      <c r="T89" s="41"/>
    </row>
    <row r="90" spans="1:20" ht="20.100000000000001" customHeight="1" x14ac:dyDescent="0.2">
      <c r="A90" s="93" t="s">
        <v>153</v>
      </c>
      <c r="B90" s="96"/>
      <c r="C90" s="96"/>
      <c r="D90" s="44" t="s">
        <v>206</v>
      </c>
      <c r="E90" s="141">
        <f>SUM(E91,E92,E93,E94,E95,E96)</f>
        <v>150168.06</v>
      </c>
      <c r="F90" s="141">
        <f t="shared" ref="F90:R90" si="42">SUM(F91,F92,F93,F94,F95,F96)</f>
        <v>6362.6500000000005</v>
      </c>
      <c r="G90" s="141">
        <f t="shared" si="42"/>
        <v>10318119.189999999</v>
      </c>
      <c r="H90" s="141">
        <f t="shared" si="42"/>
        <v>996677.22000000009</v>
      </c>
      <c r="I90" s="141">
        <f t="shared" si="42"/>
        <v>359863.41000000003</v>
      </c>
      <c r="J90" s="141">
        <f t="shared" si="42"/>
        <v>313144.87</v>
      </c>
      <c r="K90" s="141">
        <f t="shared" si="42"/>
        <v>2753</v>
      </c>
      <c r="L90" s="141">
        <f t="shared" si="42"/>
        <v>263682.39</v>
      </c>
      <c r="M90" s="141">
        <f t="shared" si="42"/>
        <v>36381.21</v>
      </c>
      <c r="N90" s="150">
        <f t="shared" ref="N90" si="43">SUM(N91,N92,N93,N94,N95,N96)</f>
        <v>0</v>
      </c>
      <c r="O90" s="141">
        <f t="shared" si="42"/>
        <v>16901.11</v>
      </c>
      <c r="P90" s="141">
        <f t="shared" si="42"/>
        <v>15948.35</v>
      </c>
      <c r="Q90" s="141">
        <f t="shared" si="42"/>
        <v>110181.64</v>
      </c>
      <c r="R90" s="141">
        <f t="shared" si="42"/>
        <v>31248.350000000002</v>
      </c>
      <c r="S90" s="144">
        <f t="shared" si="33"/>
        <v>12621431.450000001</v>
      </c>
      <c r="T90" s="41"/>
    </row>
    <row r="91" spans="1:20" ht="24" x14ac:dyDescent="0.2">
      <c r="A91" s="104"/>
      <c r="B91" s="102" t="s">
        <v>154</v>
      </c>
      <c r="C91" s="103"/>
      <c r="D91" s="92" t="s">
        <v>156</v>
      </c>
      <c r="E91" s="134">
        <v>16242.26</v>
      </c>
      <c r="F91" s="134">
        <v>5953.54</v>
      </c>
      <c r="G91" s="134">
        <v>1767391.49</v>
      </c>
      <c r="H91" s="134">
        <v>15910.78</v>
      </c>
      <c r="I91" s="134">
        <v>212009.54</v>
      </c>
      <c r="J91" s="134">
        <v>72307.95</v>
      </c>
      <c r="K91" s="134">
        <v>2087.59</v>
      </c>
      <c r="L91" s="134">
        <v>211931.24</v>
      </c>
      <c r="M91" s="134">
        <v>3646.12</v>
      </c>
      <c r="N91" s="159">
        <v>0</v>
      </c>
      <c r="O91" s="134">
        <v>0</v>
      </c>
      <c r="P91" s="134">
        <v>5889.4</v>
      </c>
      <c r="Q91" s="134">
        <v>44929.65</v>
      </c>
      <c r="R91" s="134">
        <v>11823.1</v>
      </c>
      <c r="S91" s="143">
        <f t="shared" si="33"/>
        <v>2370122.66</v>
      </c>
      <c r="T91" s="41"/>
    </row>
    <row r="92" spans="1:20" x14ac:dyDescent="0.2">
      <c r="A92" s="104"/>
      <c r="B92" s="102" t="s">
        <v>155</v>
      </c>
      <c r="C92" s="103"/>
      <c r="D92" s="92" t="s">
        <v>158</v>
      </c>
      <c r="E92" s="134">
        <v>3480.48</v>
      </c>
      <c r="F92" s="134">
        <v>250.35</v>
      </c>
      <c r="G92" s="134">
        <v>2199153.75</v>
      </c>
      <c r="H92" s="134">
        <v>79251.44</v>
      </c>
      <c r="I92" s="134">
        <v>143041.41</v>
      </c>
      <c r="J92" s="134">
        <v>96591.14</v>
      </c>
      <c r="K92" s="134">
        <v>427.3</v>
      </c>
      <c r="L92" s="134">
        <v>36526.04</v>
      </c>
      <c r="M92" s="134">
        <v>19965.240000000002</v>
      </c>
      <c r="N92" s="159">
        <v>0</v>
      </c>
      <c r="O92" s="134">
        <v>0</v>
      </c>
      <c r="P92" s="134">
        <v>2024.27</v>
      </c>
      <c r="Q92" s="134">
        <v>13065.55</v>
      </c>
      <c r="R92" s="134">
        <v>3851.1</v>
      </c>
      <c r="S92" s="143">
        <f t="shared" si="33"/>
        <v>2597628.0700000003</v>
      </c>
      <c r="T92" s="41"/>
    </row>
    <row r="93" spans="1:20" ht="24" x14ac:dyDescent="0.2">
      <c r="A93" s="104"/>
      <c r="B93" s="102" t="s">
        <v>157</v>
      </c>
      <c r="C93" s="103"/>
      <c r="D93" s="92" t="s">
        <v>160</v>
      </c>
      <c r="E93" s="134">
        <v>10248.16</v>
      </c>
      <c r="F93" s="134">
        <v>0</v>
      </c>
      <c r="G93" s="134">
        <v>13173.04</v>
      </c>
      <c r="H93" s="134">
        <v>10607.19</v>
      </c>
      <c r="I93" s="134">
        <v>422.71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886.77</v>
      </c>
      <c r="P93" s="134">
        <v>590.16</v>
      </c>
      <c r="Q93" s="134">
        <v>3832.19</v>
      </c>
      <c r="R93" s="134">
        <v>1126.4100000000001</v>
      </c>
      <c r="S93" s="143">
        <f t="shared" si="33"/>
        <v>40886.630000000005</v>
      </c>
      <c r="T93" s="41"/>
    </row>
    <row r="94" spans="1:20" x14ac:dyDescent="0.2">
      <c r="A94" s="104"/>
      <c r="B94" s="102" t="s">
        <v>159</v>
      </c>
      <c r="C94" s="103"/>
      <c r="D94" s="92" t="s">
        <v>162</v>
      </c>
      <c r="E94" s="134">
        <v>8357.6</v>
      </c>
      <c r="F94" s="134">
        <v>0</v>
      </c>
      <c r="G94" s="134">
        <v>5719267.7199999997</v>
      </c>
      <c r="H94" s="134">
        <v>155034.37</v>
      </c>
      <c r="I94" s="134">
        <v>2243.65</v>
      </c>
      <c r="J94" s="134">
        <v>63181.440000000002</v>
      </c>
      <c r="K94" s="134">
        <v>192.45</v>
      </c>
      <c r="L94" s="134">
        <v>13354.27</v>
      </c>
      <c r="M94" s="134">
        <v>7808.19</v>
      </c>
      <c r="N94" s="159">
        <v>0</v>
      </c>
      <c r="O94" s="134">
        <v>0</v>
      </c>
      <c r="P94" s="134">
        <v>4822.17</v>
      </c>
      <c r="Q94" s="134">
        <v>31324.95</v>
      </c>
      <c r="R94" s="134">
        <v>9435.77</v>
      </c>
      <c r="S94" s="143">
        <f t="shared" si="33"/>
        <v>6015022.5800000001</v>
      </c>
      <c r="T94" s="41"/>
    </row>
    <row r="95" spans="1:20" ht="24" x14ac:dyDescent="0.2">
      <c r="A95" s="104"/>
      <c r="B95" s="102" t="s">
        <v>161</v>
      </c>
      <c r="C95" s="103"/>
      <c r="D95" s="92" t="s">
        <v>164</v>
      </c>
      <c r="E95" s="134">
        <v>104414.53</v>
      </c>
      <c r="F95" s="134">
        <v>158.76</v>
      </c>
      <c r="G95" s="134">
        <v>588396.09</v>
      </c>
      <c r="H95" s="134">
        <v>735790.56</v>
      </c>
      <c r="I95" s="134">
        <v>1398.22</v>
      </c>
      <c r="J95" s="134">
        <v>81064.34</v>
      </c>
      <c r="K95" s="134">
        <v>45.66</v>
      </c>
      <c r="L95" s="134">
        <v>1870.84</v>
      </c>
      <c r="M95" s="134">
        <v>4961.66</v>
      </c>
      <c r="N95" s="159">
        <v>0</v>
      </c>
      <c r="O95" s="134">
        <v>16014.34</v>
      </c>
      <c r="P95" s="134">
        <v>2474.4499999999998</v>
      </c>
      <c r="Q95" s="134">
        <v>16068.89</v>
      </c>
      <c r="R95" s="134">
        <v>4729.68</v>
      </c>
      <c r="S95" s="143">
        <f t="shared" si="33"/>
        <v>1557388.0199999998</v>
      </c>
      <c r="T95" s="41"/>
    </row>
    <row r="96" spans="1:20" ht="24" x14ac:dyDescent="0.2">
      <c r="A96" s="104"/>
      <c r="B96" s="102" t="s">
        <v>163</v>
      </c>
      <c r="C96" s="103"/>
      <c r="D96" s="92" t="s">
        <v>165</v>
      </c>
      <c r="E96" s="134">
        <v>7425.03</v>
      </c>
      <c r="F96" s="134">
        <v>0</v>
      </c>
      <c r="G96" s="134">
        <v>30737.1</v>
      </c>
      <c r="H96" s="134">
        <v>82.88</v>
      </c>
      <c r="I96" s="134">
        <v>747.88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147.9</v>
      </c>
      <c r="Q96" s="134">
        <v>960.41</v>
      </c>
      <c r="R96" s="134">
        <v>282.29000000000002</v>
      </c>
      <c r="S96" s="143">
        <f t="shared" si="33"/>
        <v>40383.49</v>
      </c>
      <c r="T96" s="41"/>
    </row>
    <row r="97" spans="1:20" ht="20.100000000000001" customHeight="1" x14ac:dyDescent="0.2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64807.92</v>
      </c>
      <c r="H97" s="134">
        <v>4839.78</v>
      </c>
      <c r="I97" s="134">
        <v>686.42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110.05</v>
      </c>
      <c r="Q97" s="134">
        <v>714.69</v>
      </c>
      <c r="R97" s="134">
        <v>210.11</v>
      </c>
      <c r="S97" s="143">
        <f t="shared" si="33"/>
        <v>71368.97</v>
      </c>
      <c r="T97" s="41"/>
    </row>
    <row r="98" spans="1:20" ht="20.100000000000001" customHeight="1" x14ac:dyDescent="0.2">
      <c r="A98" s="94" t="s">
        <v>167</v>
      </c>
      <c r="B98" s="106"/>
      <c r="C98" s="106"/>
      <c r="D98" s="44" t="s">
        <v>35</v>
      </c>
      <c r="E98" s="134">
        <v>6821.55</v>
      </c>
      <c r="F98" s="134">
        <v>4335.3999999999996</v>
      </c>
      <c r="G98" s="134">
        <v>77574.61</v>
      </c>
      <c r="H98" s="134">
        <v>514231.68</v>
      </c>
      <c r="I98" s="134">
        <v>38694.99</v>
      </c>
      <c r="J98" s="134">
        <v>580262.98</v>
      </c>
      <c r="K98" s="134">
        <v>499.06</v>
      </c>
      <c r="L98" s="134">
        <v>17924.48</v>
      </c>
      <c r="M98" s="134">
        <v>40721.199999999997</v>
      </c>
      <c r="N98" s="159">
        <v>0</v>
      </c>
      <c r="O98" s="134">
        <v>9436.69</v>
      </c>
      <c r="P98" s="134">
        <v>1887.51</v>
      </c>
      <c r="Q98" s="134">
        <v>12284.03</v>
      </c>
      <c r="R98" s="134">
        <v>3607.53</v>
      </c>
      <c r="S98" s="143">
        <f t="shared" si="33"/>
        <v>1308281.71</v>
      </c>
      <c r="T98" s="41"/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36068255.420000002</v>
      </c>
      <c r="F99" s="137">
        <f t="shared" ref="F99:R99" si="44">SUM(F29,F46,F47,F48,F49,F55,F61,F75,F84,F90,F97,F98)</f>
        <v>275881.21000000008</v>
      </c>
      <c r="G99" s="137">
        <f t="shared" si="44"/>
        <v>94633921.539999992</v>
      </c>
      <c r="H99" s="137">
        <f t="shared" si="44"/>
        <v>8011084.3899999997</v>
      </c>
      <c r="I99" s="137">
        <f t="shared" si="44"/>
        <v>11529725.789999999</v>
      </c>
      <c r="J99" s="137">
        <f t="shared" si="44"/>
        <v>31841797.440000001</v>
      </c>
      <c r="K99" s="137">
        <f t="shared" si="44"/>
        <v>70223.28</v>
      </c>
      <c r="L99" s="137">
        <f t="shared" si="44"/>
        <v>3378436.38</v>
      </c>
      <c r="M99" s="137">
        <f t="shared" si="44"/>
        <v>4128772.8800000004</v>
      </c>
      <c r="N99" s="148">
        <f t="shared" ref="N99" si="45">SUM(N29,N46,N47,N48,N49,N55,N61,N75,N84,N90,N97,N98)</f>
        <v>0</v>
      </c>
      <c r="O99" s="137">
        <f t="shared" si="44"/>
        <v>3626040.06</v>
      </c>
      <c r="P99" s="137">
        <f t="shared" si="44"/>
        <v>231273.09</v>
      </c>
      <c r="Q99" s="137">
        <f t="shared" si="44"/>
        <v>1680019.38</v>
      </c>
      <c r="R99" s="137">
        <f t="shared" si="44"/>
        <v>520569.91000000009</v>
      </c>
      <c r="S99" s="137">
        <f t="shared" si="33"/>
        <v>195996000.76999995</v>
      </c>
      <c r="T99" s="108"/>
    </row>
    <row r="100" spans="1:20" ht="20.100000000000001" customHeight="1" x14ac:dyDescent="0.2">
      <c r="A100" s="174" t="s">
        <v>32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41"/>
    </row>
    <row r="101" spans="1:20" ht="20.100000000000001" customHeight="1" x14ac:dyDescent="0.2">
      <c r="A101" s="93" t="s">
        <v>168</v>
      </c>
      <c r="B101" s="96"/>
      <c r="C101" s="96"/>
      <c r="D101" s="44" t="s">
        <v>16</v>
      </c>
      <c r="E101" s="141">
        <f>SUM(E102,E105)</f>
        <v>289390.77999999997</v>
      </c>
      <c r="F101" s="141">
        <f t="shared" ref="F101:R101" si="46">SUM(F102,F105)</f>
        <v>46807.090000000004</v>
      </c>
      <c r="G101" s="141">
        <f t="shared" si="46"/>
        <v>2611190.6300000004</v>
      </c>
      <c r="H101" s="141">
        <f t="shared" si="46"/>
        <v>788360.63</v>
      </c>
      <c r="I101" s="141">
        <f t="shared" si="46"/>
        <v>1773108.6800000002</v>
      </c>
      <c r="J101" s="141">
        <f t="shared" si="46"/>
        <v>5513819.75</v>
      </c>
      <c r="K101" s="141">
        <f t="shared" si="46"/>
        <v>22088.7</v>
      </c>
      <c r="L101" s="141">
        <f t="shared" si="46"/>
        <v>634911.75</v>
      </c>
      <c r="M101" s="141">
        <f t="shared" si="46"/>
        <v>612794.77</v>
      </c>
      <c r="N101" s="150">
        <f>SUM(N102,N105)</f>
        <v>0</v>
      </c>
      <c r="O101" s="141">
        <f t="shared" si="46"/>
        <v>383451.45999999996</v>
      </c>
      <c r="P101" s="141">
        <f t="shared" si="46"/>
        <v>27739.379999999997</v>
      </c>
      <c r="Q101" s="141">
        <f t="shared" si="46"/>
        <v>161521.32</v>
      </c>
      <c r="R101" s="141">
        <f t="shared" si="46"/>
        <v>44552.67</v>
      </c>
      <c r="S101" s="144">
        <f t="shared" ref="S101:S119" si="47">SUM(E101:R101)</f>
        <v>12909737.609999999</v>
      </c>
      <c r="T101" s="41"/>
    </row>
    <row r="102" spans="1:20" ht="27.75" customHeight="1" x14ac:dyDescent="0.2">
      <c r="A102" s="101"/>
      <c r="B102" s="102" t="s">
        <v>169</v>
      </c>
      <c r="C102" s="103"/>
      <c r="D102" s="92" t="s">
        <v>170</v>
      </c>
      <c r="E102" s="142">
        <f>SUM(E103:E104)</f>
        <v>287720.14999999997</v>
      </c>
      <c r="F102" s="142">
        <f t="shared" ref="F102:R102" si="48">SUM(F103:F104)</f>
        <v>46593.380000000005</v>
      </c>
      <c r="G102" s="142">
        <f t="shared" si="48"/>
        <v>2242345.3200000003</v>
      </c>
      <c r="H102" s="142">
        <f t="shared" si="48"/>
        <v>746012.53</v>
      </c>
      <c r="I102" s="142">
        <f t="shared" si="48"/>
        <v>1505820.57</v>
      </c>
      <c r="J102" s="142">
        <f t="shared" si="48"/>
        <v>4340282.4800000004</v>
      </c>
      <c r="K102" s="142">
        <f t="shared" si="48"/>
        <v>18559.36</v>
      </c>
      <c r="L102" s="142">
        <f t="shared" si="48"/>
        <v>550278.23</v>
      </c>
      <c r="M102" s="142">
        <f t="shared" si="48"/>
        <v>498132.95999999996</v>
      </c>
      <c r="N102" s="151">
        <f>SUM(N103:N104)</f>
        <v>0</v>
      </c>
      <c r="O102" s="142">
        <f t="shared" si="48"/>
        <v>383451.45999999996</v>
      </c>
      <c r="P102" s="142">
        <f t="shared" si="48"/>
        <v>21181.64</v>
      </c>
      <c r="Q102" s="142">
        <f t="shared" si="48"/>
        <v>126559.98000000001</v>
      </c>
      <c r="R102" s="142">
        <f t="shared" si="48"/>
        <v>36943.43</v>
      </c>
      <c r="S102" s="144">
        <f t="shared" si="47"/>
        <v>10803881.490000002</v>
      </c>
      <c r="T102" s="41"/>
    </row>
    <row r="103" spans="1:20" x14ac:dyDescent="0.2">
      <c r="A103" s="105"/>
      <c r="B103" s="102"/>
      <c r="C103" s="103" t="s">
        <v>228</v>
      </c>
      <c r="D103" s="131" t="s">
        <v>230</v>
      </c>
      <c r="E103" s="134">
        <v>111375.54</v>
      </c>
      <c r="F103" s="134">
        <v>20153.52</v>
      </c>
      <c r="G103" s="134">
        <v>1623212.12</v>
      </c>
      <c r="H103" s="134">
        <v>478009.56</v>
      </c>
      <c r="I103" s="134">
        <v>1066551.1000000001</v>
      </c>
      <c r="J103" s="134">
        <v>2995228.22</v>
      </c>
      <c r="K103" s="134">
        <v>14417.45</v>
      </c>
      <c r="L103" s="134">
        <v>449626.71</v>
      </c>
      <c r="M103" s="134">
        <v>354827.94</v>
      </c>
      <c r="N103" s="159">
        <v>0</v>
      </c>
      <c r="O103" s="134">
        <v>824.74</v>
      </c>
      <c r="P103" s="134">
        <v>15696.28</v>
      </c>
      <c r="Q103" s="134">
        <v>105994.69</v>
      </c>
      <c r="R103" s="134">
        <v>31539.77</v>
      </c>
      <c r="S103" s="137">
        <f t="shared" si="47"/>
        <v>7267457.6400000015</v>
      </c>
      <c r="T103" s="41"/>
    </row>
    <row r="104" spans="1:20" x14ac:dyDescent="0.2">
      <c r="A104" s="105"/>
      <c r="B104" s="102"/>
      <c r="C104" s="103" t="s">
        <v>229</v>
      </c>
      <c r="D104" s="131" t="s">
        <v>231</v>
      </c>
      <c r="E104" s="134">
        <v>176344.61</v>
      </c>
      <c r="F104" s="134">
        <v>26439.86</v>
      </c>
      <c r="G104" s="134">
        <v>619133.19999999995</v>
      </c>
      <c r="H104" s="134">
        <v>268002.96999999997</v>
      </c>
      <c r="I104" s="134">
        <v>439269.47</v>
      </c>
      <c r="J104" s="134">
        <v>1345054.26</v>
      </c>
      <c r="K104" s="134">
        <v>4141.91</v>
      </c>
      <c r="L104" s="134">
        <v>100651.52</v>
      </c>
      <c r="M104" s="134">
        <v>143305.01999999999</v>
      </c>
      <c r="N104" s="159">
        <v>0</v>
      </c>
      <c r="O104" s="134">
        <v>382626.72</v>
      </c>
      <c r="P104" s="134">
        <v>5485.36</v>
      </c>
      <c r="Q104" s="134">
        <v>20565.29</v>
      </c>
      <c r="R104" s="134">
        <v>5403.66</v>
      </c>
      <c r="S104" s="137">
        <f t="shared" si="47"/>
        <v>3536423.85</v>
      </c>
      <c r="T104" s="41"/>
    </row>
    <row r="105" spans="1:20" ht="24" x14ac:dyDescent="0.2">
      <c r="A105" s="105"/>
      <c r="B105" s="102" t="s">
        <v>171</v>
      </c>
      <c r="C105" s="103"/>
      <c r="D105" s="92" t="s">
        <v>232</v>
      </c>
      <c r="E105" s="134">
        <v>1670.63</v>
      </c>
      <c r="F105" s="134">
        <v>213.71</v>
      </c>
      <c r="G105" s="134">
        <v>368845.31</v>
      </c>
      <c r="H105" s="134">
        <v>42348.1</v>
      </c>
      <c r="I105" s="134">
        <v>267288.11</v>
      </c>
      <c r="J105" s="134">
        <v>1173537.27</v>
      </c>
      <c r="K105" s="134">
        <v>3529.34</v>
      </c>
      <c r="L105" s="134">
        <v>84633.52</v>
      </c>
      <c r="M105" s="134">
        <v>114661.81</v>
      </c>
      <c r="N105" s="159">
        <v>0</v>
      </c>
      <c r="O105" s="134">
        <v>0</v>
      </c>
      <c r="P105" s="134">
        <v>6557.74</v>
      </c>
      <c r="Q105" s="134">
        <v>34961.339999999997</v>
      </c>
      <c r="R105" s="134">
        <v>7609.24</v>
      </c>
      <c r="S105" s="137">
        <f t="shared" si="47"/>
        <v>2105856.12</v>
      </c>
      <c r="T105" s="41"/>
    </row>
    <row r="106" spans="1:20" ht="20.100000000000001" customHeight="1" x14ac:dyDescent="0.2">
      <c r="A106" s="93" t="s">
        <v>172</v>
      </c>
      <c r="B106" s="96"/>
      <c r="C106" s="96"/>
      <c r="D106" s="44" t="s">
        <v>17</v>
      </c>
      <c r="E106" s="141">
        <f>SUM(E107,E108,E109,E110,E111)</f>
        <v>7644118.7599999998</v>
      </c>
      <c r="F106" s="141">
        <f t="shared" ref="F106:R106" si="49">SUM(F107,F108,F109,F110,F111)</f>
        <v>212587.65999999997</v>
      </c>
      <c r="G106" s="141">
        <f t="shared" si="49"/>
        <v>47190073.57</v>
      </c>
      <c r="H106" s="141">
        <f t="shared" si="49"/>
        <v>9769624.2699999996</v>
      </c>
      <c r="I106" s="141">
        <f t="shared" si="49"/>
        <v>16572627.379999999</v>
      </c>
      <c r="J106" s="141">
        <f t="shared" si="49"/>
        <v>43920708.609999999</v>
      </c>
      <c r="K106" s="141">
        <f t="shared" si="49"/>
        <v>175108.09999999998</v>
      </c>
      <c r="L106" s="141">
        <f t="shared" si="49"/>
        <v>4104476.3200000003</v>
      </c>
      <c r="M106" s="141">
        <f t="shared" si="49"/>
        <v>3654382.9</v>
      </c>
      <c r="N106" s="150">
        <f t="shared" ref="N106" si="50">SUM(N107,N108,N109,N110,N111)</f>
        <v>0</v>
      </c>
      <c r="O106" s="141">
        <f t="shared" si="49"/>
        <v>3248080.58</v>
      </c>
      <c r="P106" s="141">
        <f t="shared" si="49"/>
        <v>275962.82999999996</v>
      </c>
      <c r="Q106" s="141">
        <f t="shared" si="49"/>
        <v>1588667.19</v>
      </c>
      <c r="R106" s="141">
        <f t="shared" si="49"/>
        <v>452415.44999999995</v>
      </c>
      <c r="S106" s="144">
        <f t="shared" si="47"/>
        <v>138808833.62</v>
      </c>
      <c r="T106" s="41"/>
    </row>
    <row r="107" spans="1:20" x14ac:dyDescent="0.2">
      <c r="A107" s="105"/>
      <c r="B107" s="102" t="s">
        <v>173</v>
      </c>
      <c r="C107" s="103"/>
      <c r="D107" s="92" t="s">
        <v>193</v>
      </c>
      <c r="E107" s="134">
        <v>288513.61</v>
      </c>
      <c r="F107" s="134">
        <v>5495.58</v>
      </c>
      <c r="G107" s="134">
        <v>6062453.1500000004</v>
      </c>
      <c r="H107" s="134">
        <v>443646.76</v>
      </c>
      <c r="I107" s="134">
        <v>1059722.57</v>
      </c>
      <c r="J107" s="134">
        <v>2428319.44</v>
      </c>
      <c r="K107" s="134">
        <v>10535.83</v>
      </c>
      <c r="L107" s="134">
        <v>200715.07</v>
      </c>
      <c r="M107" s="134">
        <v>322982.38</v>
      </c>
      <c r="N107" s="159">
        <v>0</v>
      </c>
      <c r="O107" s="134">
        <v>697549.92</v>
      </c>
      <c r="P107" s="134">
        <v>11850.46</v>
      </c>
      <c r="Q107" s="134">
        <v>110523.58</v>
      </c>
      <c r="R107" s="134">
        <v>28893.07</v>
      </c>
      <c r="S107" s="137">
        <f t="shared" si="47"/>
        <v>11671201.420000004</v>
      </c>
      <c r="T107" s="41"/>
    </row>
    <row r="108" spans="1:20" x14ac:dyDescent="0.2">
      <c r="A108" s="105"/>
      <c r="B108" s="102" t="s">
        <v>174</v>
      </c>
      <c r="C108" s="103"/>
      <c r="D108" s="92" t="s">
        <v>194</v>
      </c>
      <c r="E108" s="134">
        <v>301642.09999999998</v>
      </c>
      <c r="F108" s="134">
        <v>7632.75</v>
      </c>
      <c r="G108" s="134">
        <v>1492945.32</v>
      </c>
      <c r="H108" s="134">
        <v>286353.82</v>
      </c>
      <c r="I108" s="134">
        <v>208107.53</v>
      </c>
      <c r="J108" s="134">
        <v>1646653.34</v>
      </c>
      <c r="K108" s="134">
        <v>6063.81</v>
      </c>
      <c r="L108" s="134">
        <v>65123.26</v>
      </c>
      <c r="M108" s="134">
        <v>99826.240000000005</v>
      </c>
      <c r="N108" s="159">
        <v>0</v>
      </c>
      <c r="O108" s="134">
        <v>11403.36</v>
      </c>
      <c r="P108" s="134">
        <v>7637.39</v>
      </c>
      <c r="Q108" s="134">
        <v>34562.29</v>
      </c>
      <c r="R108" s="134">
        <v>9450.9</v>
      </c>
      <c r="S108" s="137">
        <f t="shared" si="47"/>
        <v>4177402.1100000003</v>
      </c>
      <c r="T108" s="41"/>
    </row>
    <row r="109" spans="1:20" x14ac:dyDescent="0.2">
      <c r="A109" s="105"/>
      <c r="B109" s="102" t="s">
        <v>176</v>
      </c>
      <c r="C109" s="103"/>
      <c r="D109" s="92" t="s">
        <v>175</v>
      </c>
      <c r="E109" s="134">
        <v>7053963.0499999998</v>
      </c>
      <c r="F109" s="134">
        <v>199459.33</v>
      </c>
      <c r="G109" s="134">
        <v>39634675.100000001</v>
      </c>
      <c r="H109" s="134">
        <v>9039623.6899999995</v>
      </c>
      <c r="I109" s="134">
        <v>15304797.279999999</v>
      </c>
      <c r="J109" s="134">
        <v>39845735.829999998</v>
      </c>
      <c r="K109" s="134">
        <v>158508.46</v>
      </c>
      <c r="L109" s="134">
        <v>3838637.99</v>
      </c>
      <c r="M109" s="134">
        <v>3231574.28</v>
      </c>
      <c r="N109" s="159">
        <v>0</v>
      </c>
      <c r="O109" s="134">
        <v>2539127.2999999998</v>
      </c>
      <c r="P109" s="134">
        <v>256474.97999999998</v>
      </c>
      <c r="Q109" s="134">
        <v>1443581.32</v>
      </c>
      <c r="R109" s="134">
        <v>414071.48</v>
      </c>
      <c r="S109" s="137">
        <f t="shared" si="47"/>
        <v>122960230.08999999</v>
      </c>
      <c r="T109" s="41"/>
    </row>
    <row r="110" spans="1:20" x14ac:dyDescent="0.2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2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270779.28999999998</v>
      </c>
      <c r="H112" s="134">
        <v>4839.78</v>
      </c>
      <c r="I112" s="134">
        <v>325.48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1449.55</v>
      </c>
      <c r="Q112" s="134">
        <v>13164.23</v>
      </c>
      <c r="R112" s="134">
        <v>2767.36</v>
      </c>
      <c r="S112" s="137">
        <f t="shared" si="47"/>
        <v>293325.68999999994</v>
      </c>
      <c r="T112" s="41"/>
    </row>
    <row r="113" spans="1:20" ht="20.100000000000001" customHeight="1" x14ac:dyDescent="0.2">
      <c r="A113" s="94" t="s">
        <v>180</v>
      </c>
      <c r="B113" s="106"/>
      <c r="C113" s="106"/>
      <c r="D113" s="44" t="s">
        <v>19</v>
      </c>
      <c r="E113" s="134">
        <v>1856.5</v>
      </c>
      <c r="F113" s="134">
        <v>0</v>
      </c>
      <c r="G113" s="134">
        <v>1229689.6000000001</v>
      </c>
      <c r="H113" s="134">
        <v>204214.63</v>
      </c>
      <c r="I113" s="134">
        <v>68285.279999999999</v>
      </c>
      <c r="J113" s="134">
        <v>668916.24</v>
      </c>
      <c r="K113" s="134">
        <v>2084.33</v>
      </c>
      <c r="L113" s="134">
        <v>37327.83</v>
      </c>
      <c r="M113" s="134">
        <v>53352.68</v>
      </c>
      <c r="N113" s="159">
        <v>0</v>
      </c>
      <c r="O113" s="134">
        <v>0</v>
      </c>
      <c r="P113" s="134">
        <v>7495.16</v>
      </c>
      <c r="Q113" s="134">
        <v>40600.379999999997</v>
      </c>
      <c r="R113" s="134">
        <v>12011.75</v>
      </c>
      <c r="S113" s="137">
        <f t="shared" si="47"/>
        <v>2325834.3800000004</v>
      </c>
      <c r="T113" s="41"/>
    </row>
    <row r="114" spans="1:20" ht="20.100000000000001" customHeight="1" x14ac:dyDescent="0.2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161003.9</v>
      </c>
      <c r="H114" s="134">
        <v>14116.03</v>
      </c>
      <c r="I114" s="134">
        <v>52026.879999999997</v>
      </c>
      <c r="J114" s="134">
        <v>685074.95</v>
      </c>
      <c r="K114" s="134">
        <v>2276.7800000000002</v>
      </c>
      <c r="L114" s="134">
        <v>323389.13</v>
      </c>
      <c r="M114" s="134">
        <v>70273.72</v>
      </c>
      <c r="N114" s="159">
        <v>0</v>
      </c>
      <c r="O114" s="134">
        <v>0</v>
      </c>
      <c r="P114" s="134">
        <v>402</v>
      </c>
      <c r="Q114" s="134">
        <v>2995.47</v>
      </c>
      <c r="R114" s="134">
        <v>686.92</v>
      </c>
      <c r="S114" s="137">
        <f t="shared" si="47"/>
        <v>1312245.7799999998</v>
      </c>
      <c r="T114" s="41"/>
    </row>
    <row r="115" spans="1:20" ht="20.100000000000001" customHeight="1" x14ac:dyDescent="0.2">
      <c r="A115" s="94" t="s">
        <v>182</v>
      </c>
      <c r="B115" s="106"/>
      <c r="C115" s="106"/>
      <c r="D115" s="44" t="s">
        <v>233</v>
      </c>
      <c r="E115" s="134">
        <v>468705.42</v>
      </c>
      <c r="F115" s="134">
        <v>8548.68</v>
      </c>
      <c r="G115" s="134">
        <v>156612.89000000001</v>
      </c>
      <c r="H115" s="134">
        <v>38275.1</v>
      </c>
      <c r="I115" s="134">
        <v>217862.57</v>
      </c>
      <c r="J115" s="134">
        <v>1515846.11</v>
      </c>
      <c r="K115" s="134">
        <v>4113.54</v>
      </c>
      <c r="L115" s="134">
        <v>94611.36</v>
      </c>
      <c r="M115" s="134">
        <v>121461.85</v>
      </c>
      <c r="N115" s="159">
        <v>0</v>
      </c>
      <c r="O115" s="134">
        <v>55628.28</v>
      </c>
      <c r="P115" s="134">
        <v>6171.06</v>
      </c>
      <c r="Q115" s="134">
        <v>40074.69</v>
      </c>
      <c r="R115" s="134">
        <v>7377.65</v>
      </c>
      <c r="S115" s="137">
        <f t="shared" si="47"/>
        <v>2735289.1999999997</v>
      </c>
      <c r="T115" s="41"/>
    </row>
    <row r="116" spans="1:20" ht="20.100000000000001" customHeight="1" x14ac:dyDescent="0.2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32200.78</v>
      </c>
      <c r="H116" s="134">
        <v>123414.46</v>
      </c>
      <c r="I116" s="134">
        <v>42271.839999999997</v>
      </c>
      <c r="J116" s="134">
        <v>19047.41</v>
      </c>
      <c r="K116" s="134">
        <v>9.7799999999999994</v>
      </c>
      <c r="L116" s="134">
        <v>979.96</v>
      </c>
      <c r="M116" s="134">
        <v>4250.0200000000004</v>
      </c>
      <c r="N116" s="159">
        <v>0</v>
      </c>
      <c r="O116" s="134">
        <v>0</v>
      </c>
      <c r="P116" s="134">
        <v>152.44</v>
      </c>
      <c r="Q116" s="134">
        <v>973.39</v>
      </c>
      <c r="R116" s="134">
        <v>286.06</v>
      </c>
      <c r="S116" s="137">
        <f t="shared" si="47"/>
        <v>223586.13999999998</v>
      </c>
      <c r="T116" s="41"/>
    </row>
    <row r="117" spans="1:20" ht="14.25" x14ac:dyDescent="0.2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80.66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0.28999999999999998</v>
      </c>
      <c r="Q117" s="134">
        <v>1.88</v>
      </c>
      <c r="R117" s="134">
        <v>0.45</v>
      </c>
      <c r="S117" s="137">
        <f>SUM(E117:R117)</f>
        <v>83.28</v>
      </c>
      <c r="T117" s="41"/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37">
        <f>SUM(E101,E106,E112,E113,E114,E115,E116,E117)</f>
        <v>8404071.4600000009</v>
      </c>
      <c r="F118" s="137">
        <f t="shared" ref="F118:R118" si="51">SUM(F101,F106,F112,F113,F114,F115,F116,F117)</f>
        <v>267943.43</v>
      </c>
      <c r="G118" s="137">
        <f t="shared" si="51"/>
        <v>51651550.660000004</v>
      </c>
      <c r="H118" s="137">
        <f t="shared" si="51"/>
        <v>10942844.9</v>
      </c>
      <c r="I118" s="137">
        <f t="shared" si="51"/>
        <v>18726508.109999999</v>
      </c>
      <c r="J118" s="137">
        <f t="shared" si="51"/>
        <v>52323493.729999997</v>
      </c>
      <c r="K118" s="137">
        <f t="shared" si="51"/>
        <v>205681.22999999998</v>
      </c>
      <c r="L118" s="137">
        <f t="shared" si="51"/>
        <v>5195696.3500000006</v>
      </c>
      <c r="M118" s="137">
        <f t="shared" si="51"/>
        <v>4516515.9399999985</v>
      </c>
      <c r="N118" s="148">
        <f t="shared" ref="N118" si="52">SUM(N101,N106,N112,N113,N114,N115,N116,N117)</f>
        <v>0</v>
      </c>
      <c r="O118" s="137">
        <f t="shared" si="51"/>
        <v>3687160.32</v>
      </c>
      <c r="P118" s="137">
        <f t="shared" si="51"/>
        <v>319372.7099999999</v>
      </c>
      <c r="Q118" s="137">
        <f t="shared" si="51"/>
        <v>1847998.5499999996</v>
      </c>
      <c r="R118" s="137">
        <f t="shared" si="51"/>
        <v>520098.30999999994</v>
      </c>
      <c r="S118" s="137">
        <f t="shared" si="47"/>
        <v>158608935.69999999</v>
      </c>
      <c r="T118" s="108"/>
    </row>
    <row r="119" spans="1:20" s="39" customFormat="1" ht="22.5" customHeight="1" x14ac:dyDescent="0.2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SUM(E27,E99,E118,E119)</f>
        <v>46406477.230000004</v>
      </c>
      <c r="F120" s="145">
        <f t="shared" ref="F120:R120" si="53">SUM(F27,F99,F118,F119)</f>
        <v>610620.33000000007</v>
      </c>
      <c r="G120" s="145">
        <f t="shared" si="53"/>
        <v>146367188.94</v>
      </c>
      <c r="H120" s="145">
        <f t="shared" si="53"/>
        <v>20165762.060000002</v>
      </c>
      <c r="I120" s="145">
        <f t="shared" si="53"/>
        <v>32516801.909999996</v>
      </c>
      <c r="J120" s="145">
        <f t="shared" si="53"/>
        <v>90272099.25999999</v>
      </c>
      <c r="K120" s="145">
        <f t="shared" si="53"/>
        <v>326186.43999999994</v>
      </c>
      <c r="L120" s="145">
        <f t="shared" si="53"/>
        <v>8908791.4199999999</v>
      </c>
      <c r="M120" s="145">
        <f t="shared" si="53"/>
        <v>9883786.5599999987</v>
      </c>
      <c r="N120" s="152">
        <f t="shared" ref="N120" si="54">SUM(N27,N99,N118,N119)</f>
        <v>0</v>
      </c>
      <c r="O120" s="145">
        <f t="shared" si="53"/>
        <v>7488839.2799999993</v>
      </c>
      <c r="P120" s="145">
        <f t="shared" si="53"/>
        <v>577815.0199999999</v>
      </c>
      <c r="Q120" s="145">
        <f t="shared" si="53"/>
        <v>3751555.6699999995</v>
      </c>
      <c r="R120" s="145">
        <f t="shared" si="53"/>
        <v>1102789.21</v>
      </c>
      <c r="S120" s="145">
        <f>SUM(E120:R120)</f>
        <v>368378713.32999998</v>
      </c>
      <c r="T120" s="108"/>
    </row>
    <row r="121" spans="1:20" x14ac:dyDescent="0.2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0YpDOneqlUBxEnoMxTda/mjIoEJo+5GDQK9Foo2Wicflpc5ad91pfT/YXdVgGCuY8ksM2LQXmVQvRGxpN6jKig==" saltValue="ZwjMNUSGCa587O6j+rysVg==" spinCount="100000" sheet="1" objects="1" scenarios="1"/>
  <mergeCells count="19"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  <mergeCell ref="A1:S1"/>
    <mergeCell ref="D2:H2"/>
    <mergeCell ref="J2:P2"/>
    <mergeCell ref="H4:H5"/>
    <mergeCell ref="D7:D8"/>
    <mergeCell ref="E7:F7"/>
    <mergeCell ref="G7:I7"/>
    <mergeCell ref="O7:O8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2021</formula1>
      <formula2>2021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H108" zoomScale="90" zoomScaleNormal="90" zoomScaleSheetLayoutView="80" workbookViewId="0">
      <selection activeCell="F120" sqref="F120:M120"/>
    </sheetView>
  </sheetViews>
  <sheetFormatPr defaultColWidth="9.28515625" defaultRowHeight="12.75" x14ac:dyDescent="0.2"/>
  <cols>
    <col min="1" max="1" width="7.7109375" style="68" bestFit="1" customWidth="1"/>
    <col min="2" max="2" width="6.28515625" style="68" bestFit="1" customWidth="1"/>
    <col min="3" max="3" width="5.5703125" style="68" bestFit="1" customWidth="1"/>
    <col min="4" max="4" width="63" style="69" customWidth="1"/>
    <col min="5" max="5" width="15.7109375" style="70" customWidth="1"/>
    <col min="6" max="6" width="16.28515625" style="70" customWidth="1"/>
    <col min="7" max="7" width="17.7109375" style="70" customWidth="1"/>
    <col min="8" max="13" width="16.28515625" style="70" customWidth="1"/>
    <col min="14" max="16384" width="9.28515625" style="56"/>
  </cols>
  <sheetData>
    <row r="1" spans="1:13" ht="35.25" customHeight="1" thickBot="1" x14ac:dyDescent="0.25">
      <c r="A1" s="54"/>
      <c r="B1" s="55"/>
      <c r="C1" s="55"/>
      <c r="D1" s="186" t="s">
        <v>195</v>
      </c>
      <c r="E1" s="186"/>
      <c r="F1" s="186"/>
      <c r="G1" s="186"/>
      <c r="H1" s="186"/>
      <c r="I1" s="186"/>
      <c r="J1" s="186"/>
      <c r="K1" s="186"/>
      <c r="L1" s="186"/>
      <c r="M1" s="187"/>
    </row>
    <row r="2" spans="1:13" s="72" customFormat="1" ht="21" customHeight="1" thickBot="1" x14ac:dyDescent="0.25">
      <c r="A2" s="196" t="s">
        <v>0</v>
      </c>
      <c r="B2" s="197"/>
      <c r="C2" s="197"/>
      <c r="D2" s="198"/>
      <c r="E2" s="199"/>
      <c r="F2" s="200" t="s">
        <v>1</v>
      </c>
      <c r="G2" s="198"/>
      <c r="H2" s="198"/>
      <c r="I2" s="198"/>
      <c r="J2" s="198"/>
      <c r="K2" s="198"/>
      <c r="L2" s="198"/>
      <c r="M2" s="71"/>
    </row>
    <row r="3" spans="1:13" s="72" customFormat="1" ht="18.75" customHeight="1" thickBot="1" x14ac:dyDescent="0.2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25">
      <c r="A4" s="79" t="s">
        <v>2</v>
      </c>
      <c r="B4" s="57">
        <v>120</v>
      </c>
      <c r="C4" s="74"/>
      <c r="D4" s="80" t="s">
        <v>38</v>
      </c>
      <c r="E4" s="147">
        <f>'Modello LA'!G4</f>
        <v>120110</v>
      </c>
      <c r="F4" s="81" t="s">
        <v>3</v>
      </c>
      <c r="G4" s="82"/>
      <c r="H4" s="82"/>
      <c r="I4" s="82"/>
      <c r="J4" s="83"/>
      <c r="K4" s="83"/>
      <c r="L4" s="75"/>
      <c r="M4" s="84">
        <v>2021</v>
      </c>
    </row>
    <row r="5" spans="1:13" s="72" customFormat="1" ht="12" customHeight="1" thickBot="1" x14ac:dyDescent="0.2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25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">
      <c r="A7" s="201"/>
      <c r="B7" s="202"/>
      <c r="C7" s="202"/>
      <c r="D7" s="206" t="s">
        <v>4</v>
      </c>
      <c r="E7" s="194" t="s">
        <v>251</v>
      </c>
      <c r="F7" s="208" t="s">
        <v>255</v>
      </c>
      <c r="G7" s="188" t="s">
        <v>256</v>
      </c>
      <c r="H7" s="188" t="s">
        <v>244</v>
      </c>
      <c r="I7" s="188" t="s">
        <v>245</v>
      </c>
      <c r="J7" s="188" t="s">
        <v>241</v>
      </c>
      <c r="K7" s="192" t="s">
        <v>242</v>
      </c>
      <c r="L7" s="188" t="s">
        <v>243</v>
      </c>
      <c r="M7" s="188" t="s">
        <v>257</v>
      </c>
    </row>
    <row r="8" spans="1:13" ht="82.5" customHeight="1" thickBot="1" x14ac:dyDescent="0.25">
      <c r="A8" s="203"/>
      <c r="B8" s="204"/>
      <c r="C8" s="205"/>
      <c r="D8" s="207"/>
      <c r="E8" s="195"/>
      <c r="F8" s="209"/>
      <c r="G8" s="189"/>
      <c r="H8" s="189"/>
      <c r="I8" s="189"/>
      <c r="J8" s="189"/>
      <c r="K8" s="193"/>
      <c r="L8" s="189"/>
      <c r="M8" s="189"/>
    </row>
    <row r="9" spans="1:13" s="62" customFormat="1" ht="20.100000000000001" customHeight="1" x14ac:dyDescent="0.2">
      <c r="A9" s="190" t="s">
        <v>29</v>
      </c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</row>
    <row r="10" spans="1:13" ht="28.5" x14ac:dyDescent="0.2">
      <c r="A10" s="109" t="s">
        <v>39</v>
      </c>
      <c r="B10" s="110"/>
      <c r="C10" s="110"/>
      <c r="D10" s="63" t="s">
        <v>40</v>
      </c>
      <c r="E10" s="138">
        <f>'Modello LA'!S10</f>
        <v>4525582.25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50457.3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2">
      <c r="A11" s="109"/>
      <c r="B11" s="111" t="s">
        <v>41</v>
      </c>
      <c r="C11" s="110"/>
      <c r="D11" s="92" t="s">
        <v>42</v>
      </c>
      <c r="E11" s="137">
        <f>'Modello LA'!S11</f>
        <v>2534600.5700000003</v>
      </c>
      <c r="F11" s="134">
        <v>0</v>
      </c>
      <c r="G11" s="134">
        <v>0</v>
      </c>
      <c r="H11" s="134">
        <v>0</v>
      </c>
      <c r="I11" s="134">
        <v>0</v>
      </c>
      <c r="J11" s="134">
        <v>29209.11</v>
      </c>
      <c r="K11" s="134">
        <v>0</v>
      </c>
      <c r="L11" s="134">
        <v>0</v>
      </c>
      <c r="M11" s="134">
        <v>0</v>
      </c>
    </row>
    <row r="12" spans="1:13" ht="24" x14ac:dyDescent="0.2">
      <c r="A12" s="109"/>
      <c r="B12" s="111" t="s">
        <v>43</v>
      </c>
      <c r="C12" s="110"/>
      <c r="D12" s="92" t="s">
        <v>44</v>
      </c>
      <c r="E12" s="137">
        <f>'Modello LA'!S12</f>
        <v>1990981.6800000002</v>
      </c>
      <c r="F12" s="134">
        <v>0</v>
      </c>
      <c r="G12" s="134">
        <v>0</v>
      </c>
      <c r="H12" s="134">
        <v>0</v>
      </c>
      <c r="I12" s="134">
        <v>0</v>
      </c>
      <c r="J12" s="134">
        <v>21248.19</v>
      </c>
      <c r="K12" s="134">
        <v>0</v>
      </c>
      <c r="L12" s="134">
        <v>0</v>
      </c>
      <c r="M12" s="134">
        <v>0</v>
      </c>
    </row>
    <row r="13" spans="1:13" ht="28.5" x14ac:dyDescent="0.2">
      <c r="A13" s="109" t="s">
        <v>45</v>
      </c>
      <c r="B13" s="110"/>
      <c r="C13" s="110"/>
      <c r="D13" s="63" t="s">
        <v>46</v>
      </c>
      <c r="E13" s="137">
        <f>'Modello LA'!S13</f>
        <v>383922.22</v>
      </c>
      <c r="F13" s="134">
        <v>0</v>
      </c>
      <c r="G13" s="134">
        <v>0</v>
      </c>
      <c r="H13" s="134">
        <v>0</v>
      </c>
      <c r="I13" s="134">
        <v>0</v>
      </c>
      <c r="J13" s="134">
        <v>22336.38</v>
      </c>
      <c r="K13" s="134">
        <v>0</v>
      </c>
      <c r="L13" s="134">
        <v>0</v>
      </c>
      <c r="M13" s="134">
        <v>0</v>
      </c>
    </row>
    <row r="14" spans="1:13" ht="28.5" x14ac:dyDescent="0.2">
      <c r="A14" s="109" t="s">
        <v>47</v>
      </c>
      <c r="B14" s="110"/>
      <c r="C14" s="110"/>
      <c r="D14" s="63" t="s">
        <v>48</v>
      </c>
      <c r="E14" s="137">
        <f>'Modello LA'!S14</f>
        <v>1406704.6699999997</v>
      </c>
      <c r="F14" s="134">
        <v>0</v>
      </c>
      <c r="G14" s="134">
        <v>0</v>
      </c>
      <c r="H14" s="134">
        <v>0</v>
      </c>
      <c r="I14" s="134">
        <v>0</v>
      </c>
      <c r="J14" s="134">
        <v>23710.93</v>
      </c>
      <c r="K14" s="134">
        <v>0</v>
      </c>
      <c r="L14" s="134">
        <v>0</v>
      </c>
      <c r="M14" s="134">
        <v>0</v>
      </c>
    </row>
    <row r="15" spans="1:13" ht="14.25" x14ac:dyDescent="0.2">
      <c r="A15" s="109" t="s">
        <v>49</v>
      </c>
      <c r="B15" s="110"/>
      <c r="C15" s="110"/>
      <c r="D15" s="63" t="s">
        <v>50</v>
      </c>
      <c r="E15" s="137">
        <f>'Modello LA'!S15</f>
        <v>2356763.15</v>
      </c>
      <c r="F15" s="134">
        <v>0</v>
      </c>
      <c r="G15" s="134">
        <v>0</v>
      </c>
      <c r="H15" s="134">
        <v>0</v>
      </c>
      <c r="I15" s="134">
        <v>0</v>
      </c>
      <c r="J15" s="134">
        <v>33103.660000000003</v>
      </c>
      <c r="K15" s="134">
        <v>0</v>
      </c>
      <c r="L15" s="134">
        <v>0</v>
      </c>
      <c r="M15" s="134">
        <v>0</v>
      </c>
    </row>
    <row r="16" spans="1:13" ht="14.25" x14ac:dyDescent="0.2">
      <c r="A16" s="109" t="s">
        <v>51</v>
      </c>
      <c r="B16" s="110"/>
      <c r="C16" s="110"/>
      <c r="D16" s="63" t="s">
        <v>52</v>
      </c>
      <c r="E16" s="137">
        <f>'Modello LA'!S16</f>
        <v>1635382.0199999998</v>
      </c>
      <c r="F16" s="134">
        <v>0</v>
      </c>
      <c r="G16" s="134">
        <v>0</v>
      </c>
      <c r="H16" s="134">
        <v>0</v>
      </c>
      <c r="I16" s="134">
        <v>0</v>
      </c>
      <c r="J16" s="134">
        <v>24970.92</v>
      </c>
      <c r="K16" s="134">
        <v>0</v>
      </c>
      <c r="L16" s="134">
        <v>0</v>
      </c>
      <c r="M16" s="134">
        <v>0</v>
      </c>
    </row>
    <row r="17" spans="1:20" ht="42.75" x14ac:dyDescent="0.2">
      <c r="A17" s="112" t="s">
        <v>53</v>
      </c>
      <c r="B17" s="110"/>
      <c r="C17" s="110"/>
      <c r="D17" s="63" t="s">
        <v>54</v>
      </c>
      <c r="E17" s="138">
        <f>'Modello LA'!S17</f>
        <v>1794468.23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46160.67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2">
      <c r="A18" s="112"/>
      <c r="B18" s="111" t="s">
        <v>55</v>
      </c>
      <c r="C18" s="113"/>
      <c r="D18" s="92" t="s">
        <v>211</v>
      </c>
      <c r="E18" s="138">
        <f>'Modello LA'!S18</f>
        <v>953916.61999999988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32300.67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2">
      <c r="A19" s="112"/>
      <c r="B19" s="110"/>
      <c r="C19" s="113" t="s">
        <v>56</v>
      </c>
      <c r="D19" s="132" t="s">
        <v>57</v>
      </c>
      <c r="E19" s="137">
        <f>'Modello LA'!S19</f>
        <v>438508.03000000009</v>
      </c>
      <c r="F19" s="134">
        <v>0</v>
      </c>
      <c r="G19" s="134">
        <v>0</v>
      </c>
      <c r="H19" s="134">
        <v>0</v>
      </c>
      <c r="I19" s="134">
        <v>0</v>
      </c>
      <c r="J19" s="134">
        <v>10307.94</v>
      </c>
      <c r="K19" s="134">
        <v>0</v>
      </c>
      <c r="L19" s="134">
        <v>0</v>
      </c>
      <c r="M19" s="134">
        <v>0</v>
      </c>
    </row>
    <row r="20" spans="1:20" x14ac:dyDescent="0.2">
      <c r="A20" s="112"/>
      <c r="B20" s="110"/>
      <c r="C20" s="114" t="s">
        <v>58</v>
      </c>
      <c r="D20" s="132" t="s">
        <v>59</v>
      </c>
      <c r="E20" s="137">
        <f>'Modello LA'!S20</f>
        <v>118225.25</v>
      </c>
      <c r="F20" s="134">
        <v>0</v>
      </c>
      <c r="G20" s="134">
        <v>0</v>
      </c>
      <c r="H20" s="134">
        <v>0</v>
      </c>
      <c r="I20" s="134">
        <v>0</v>
      </c>
      <c r="J20" s="134">
        <v>9850.91</v>
      </c>
      <c r="K20" s="134">
        <v>0</v>
      </c>
      <c r="L20" s="134">
        <v>0</v>
      </c>
      <c r="M20" s="134">
        <v>0</v>
      </c>
    </row>
    <row r="21" spans="1:20" x14ac:dyDescent="0.2">
      <c r="A21" s="112"/>
      <c r="B21" s="110"/>
      <c r="C21" s="114" t="s">
        <v>60</v>
      </c>
      <c r="D21" s="132" t="s">
        <v>61</v>
      </c>
      <c r="E21" s="137">
        <f>'Modello LA'!S21</f>
        <v>397183.34000000008</v>
      </c>
      <c r="F21" s="134">
        <v>0</v>
      </c>
      <c r="G21" s="134">
        <v>0</v>
      </c>
      <c r="H21" s="134">
        <v>0</v>
      </c>
      <c r="I21" s="134">
        <v>0</v>
      </c>
      <c r="J21" s="134">
        <v>12141.82</v>
      </c>
      <c r="K21" s="134">
        <v>0</v>
      </c>
      <c r="L21" s="134">
        <v>0</v>
      </c>
      <c r="M21" s="134">
        <v>0</v>
      </c>
    </row>
    <row r="22" spans="1:20" ht="24" x14ac:dyDescent="0.2">
      <c r="A22" s="112"/>
      <c r="B22" s="111" t="s">
        <v>62</v>
      </c>
      <c r="C22" s="113"/>
      <c r="D22" s="92" t="s">
        <v>63</v>
      </c>
      <c r="E22" s="138">
        <f>'Modello LA'!S22</f>
        <v>840551.61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13860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2">
      <c r="A23" s="115"/>
      <c r="B23" s="114"/>
      <c r="C23" s="114" t="s">
        <v>185</v>
      </c>
      <c r="D23" s="132" t="s">
        <v>190</v>
      </c>
      <c r="E23" s="137">
        <f>'Modello LA'!S23</f>
        <v>573339.88</v>
      </c>
      <c r="F23" s="134">
        <v>0</v>
      </c>
      <c r="G23" s="134">
        <v>0</v>
      </c>
      <c r="H23" s="134">
        <v>0</v>
      </c>
      <c r="I23" s="134">
        <v>0</v>
      </c>
      <c r="J23" s="134">
        <v>5269.09</v>
      </c>
      <c r="K23" s="134">
        <v>0</v>
      </c>
      <c r="L23" s="134">
        <v>0</v>
      </c>
      <c r="M23" s="134">
        <v>0</v>
      </c>
    </row>
    <row r="24" spans="1:20" x14ac:dyDescent="0.2">
      <c r="A24" s="115"/>
      <c r="B24" s="114"/>
      <c r="C24" s="114" t="s">
        <v>187</v>
      </c>
      <c r="D24" s="132" t="s">
        <v>186</v>
      </c>
      <c r="E24" s="137">
        <f>'Modello LA'!S24</f>
        <v>267211.73</v>
      </c>
      <c r="F24" s="134">
        <v>0</v>
      </c>
      <c r="G24" s="134">
        <v>0</v>
      </c>
      <c r="H24" s="134">
        <v>0</v>
      </c>
      <c r="I24" s="134">
        <v>0</v>
      </c>
      <c r="J24" s="134">
        <v>8590.91</v>
      </c>
      <c r="K24" s="134">
        <v>0</v>
      </c>
      <c r="L24" s="134">
        <v>0</v>
      </c>
      <c r="M24" s="134">
        <v>0</v>
      </c>
    </row>
    <row r="25" spans="1:20" ht="14.25" x14ac:dyDescent="0.2">
      <c r="A25" s="112" t="s">
        <v>64</v>
      </c>
      <c r="B25" s="110"/>
      <c r="C25" s="110"/>
      <c r="D25" s="63" t="s">
        <v>65</v>
      </c>
      <c r="E25" s="137">
        <f>'Modello LA'!S25</f>
        <v>1117773.5199999998</v>
      </c>
      <c r="F25" s="134">
        <v>0</v>
      </c>
      <c r="G25" s="134">
        <v>0</v>
      </c>
      <c r="H25" s="134">
        <v>0</v>
      </c>
      <c r="I25" s="134">
        <v>0</v>
      </c>
      <c r="J25" s="134">
        <v>17055.82</v>
      </c>
      <c r="K25" s="134">
        <v>0</v>
      </c>
      <c r="L25" s="134">
        <v>0</v>
      </c>
      <c r="M25" s="134">
        <v>0</v>
      </c>
    </row>
    <row r="26" spans="1:20" ht="14.25" x14ac:dyDescent="0.2">
      <c r="A26" s="112" t="s">
        <v>188</v>
      </c>
      <c r="B26" s="110"/>
      <c r="C26" s="110"/>
      <c r="D26" s="63" t="s">
        <v>189</v>
      </c>
      <c r="E26" s="137">
        <f>'Modello LA'!S26</f>
        <v>553180.80000000005</v>
      </c>
      <c r="F26" s="134">
        <v>0</v>
      </c>
      <c r="G26" s="134">
        <v>0</v>
      </c>
      <c r="H26" s="134">
        <v>0</v>
      </c>
      <c r="I26" s="134">
        <v>0</v>
      </c>
      <c r="J26" s="134">
        <v>11340</v>
      </c>
      <c r="K26" s="134">
        <v>0</v>
      </c>
      <c r="L26" s="134">
        <v>0</v>
      </c>
      <c r="M26" s="134">
        <v>0</v>
      </c>
    </row>
    <row r="27" spans="1:20" s="39" customFormat="1" ht="25.15" customHeight="1" x14ac:dyDescent="0.2">
      <c r="A27" s="128">
        <v>19999</v>
      </c>
      <c r="B27" s="124"/>
      <c r="C27" s="123"/>
      <c r="D27" s="129" t="s">
        <v>221</v>
      </c>
      <c r="E27" s="145">
        <f>'Modello LA'!S27</f>
        <v>13773776.860000003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229135.68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">
      <c r="A28" s="190" t="s">
        <v>30</v>
      </c>
      <c r="B28" s="190"/>
      <c r="C28" s="190"/>
      <c r="D28" s="190"/>
      <c r="E28" s="190"/>
      <c r="F28" s="190"/>
      <c r="G28" s="190"/>
      <c r="H28" s="190"/>
      <c r="I28" s="190"/>
      <c r="J28" s="191"/>
      <c r="K28" s="191"/>
      <c r="L28" s="191"/>
      <c r="M28" s="64"/>
    </row>
    <row r="29" spans="1:20" ht="14.25" x14ac:dyDescent="0.2">
      <c r="A29" s="109" t="s">
        <v>66</v>
      </c>
      <c r="B29" s="110"/>
      <c r="C29" s="110"/>
      <c r="D29" s="63" t="s">
        <v>21</v>
      </c>
      <c r="E29" s="138">
        <f>'Modello LA'!S29</f>
        <v>18477843.050000001</v>
      </c>
      <c r="F29" s="141">
        <f>SUM(F30,F37,F43)</f>
        <v>57712.060000000005</v>
      </c>
      <c r="G29" s="141">
        <f t="shared" ref="G29:M29" si="5">SUM(G30,G37,G43)</f>
        <v>53680.83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2">
      <c r="A30" s="116"/>
      <c r="B30" s="111" t="s">
        <v>67</v>
      </c>
      <c r="C30" s="114"/>
      <c r="D30" s="92" t="s">
        <v>23</v>
      </c>
      <c r="E30" s="138">
        <f>'Modello LA'!S30</f>
        <v>14643619.800000001</v>
      </c>
      <c r="F30" s="142">
        <f>SUM(F31:F36)</f>
        <v>55380.26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2">
      <c r="A31" s="115"/>
      <c r="B31" s="114"/>
      <c r="C31" s="114" t="s">
        <v>68</v>
      </c>
      <c r="D31" s="132" t="s">
        <v>69</v>
      </c>
      <c r="E31" s="143">
        <f>'Modello LA'!S31</f>
        <v>14403654.75</v>
      </c>
      <c r="F31" s="134">
        <v>55380.26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2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2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2">
      <c r="A34" s="115"/>
      <c r="B34" s="114"/>
      <c r="C34" s="114" t="s">
        <v>73</v>
      </c>
      <c r="D34" s="132" t="s">
        <v>76</v>
      </c>
      <c r="E34" s="143">
        <f>'Modello LA'!S34</f>
        <v>238638.4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2">
      <c r="A35" s="115"/>
      <c r="B35" s="114"/>
      <c r="C35" s="114" t="s">
        <v>75</v>
      </c>
      <c r="D35" s="132" t="s">
        <v>212</v>
      </c>
      <c r="E35" s="143">
        <f>'Modello LA'!S35</f>
        <v>1326.65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2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2">
      <c r="A37" s="116"/>
      <c r="B37" s="111" t="s">
        <v>78</v>
      </c>
      <c r="C37" s="114"/>
      <c r="D37" s="92" t="s">
        <v>24</v>
      </c>
      <c r="E37" s="144">
        <f>'Modello LA'!S37</f>
        <v>2487595.1000000006</v>
      </c>
      <c r="F37" s="142">
        <f>SUM(F38:F42)</f>
        <v>2331.8000000000002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2">
      <c r="A38" s="115"/>
      <c r="B38" s="114"/>
      <c r="C38" s="114" t="s">
        <v>79</v>
      </c>
      <c r="D38" s="132" t="s">
        <v>80</v>
      </c>
      <c r="E38" s="143">
        <f>'Modello LA'!S38</f>
        <v>2487595.1000000006</v>
      </c>
      <c r="F38" s="134">
        <v>2331.8000000000002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2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2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2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2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2">
      <c r="A43" s="116"/>
      <c r="B43" s="111" t="s">
        <v>87</v>
      </c>
      <c r="C43" s="114"/>
      <c r="D43" s="92" t="s">
        <v>25</v>
      </c>
      <c r="E43" s="144">
        <f>'Modello LA'!S43</f>
        <v>1346628.1500000001</v>
      </c>
      <c r="F43" s="142">
        <f>SUM(F44:F45)</f>
        <v>0</v>
      </c>
      <c r="G43" s="142">
        <f t="shared" ref="G43:M43" si="8">SUM(G44:G45)</f>
        <v>53680.83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2">
      <c r="A44" s="115"/>
      <c r="B44" s="114"/>
      <c r="C44" s="114" t="s">
        <v>88</v>
      </c>
      <c r="D44" s="132" t="s">
        <v>222</v>
      </c>
      <c r="E44" s="143">
        <f>'Modello LA'!S44</f>
        <v>942919.37999999989</v>
      </c>
      <c r="F44" s="134">
        <v>0</v>
      </c>
      <c r="G44" s="134">
        <v>45628.71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2">
      <c r="A45" s="109"/>
      <c r="B45" s="114"/>
      <c r="C45" s="114" t="s">
        <v>89</v>
      </c>
      <c r="D45" s="132" t="s">
        <v>197</v>
      </c>
      <c r="E45" s="143">
        <f>'Modello LA'!S45</f>
        <v>403708.76999999996</v>
      </c>
      <c r="F45" s="134">
        <v>0</v>
      </c>
      <c r="G45" s="134">
        <v>8052.12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25" x14ac:dyDescent="0.2">
      <c r="A46" s="109" t="s">
        <v>90</v>
      </c>
      <c r="B46" s="117"/>
      <c r="C46" s="114"/>
      <c r="D46" s="63" t="s">
        <v>22</v>
      </c>
      <c r="E46" s="143">
        <f>'Modello LA'!S46</f>
        <v>3530969.97</v>
      </c>
      <c r="F46" s="134">
        <v>582.95000000000005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25" x14ac:dyDescent="0.2">
      <c r="A47" s="109" t="s">
        <v>91</v>
      </c>
      <c r="B47" s="114"/>
      <c r="C47" s="114"/>
      <c r="D47" s="63" t="s">
        <v>92</v>
      </c>
      <c r="E47" s="143">
        <f>'Modello LA'!S47</f>
        <v>85356.660000000018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25" x14ac:dyDescent="0.2">
      <c r="A48" s="109" t="s">
        <v>93</v>
      </c>
      <c r="B48" s="114"/>
      <c r="C48" s="114"/>
      <c r="D48" s="63" t="s">
        <v>14</v>
      </c>
      <c r="E48" s="143">
        <f>'Modello LA'!S48</f>
        <v>3677185.6700000004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4.25" x14ac:dyDescent="0.2">
      <c r="A49" s="109" t="s">
        <v>94</v>
      </c>
      <c r="B49" s="110"/>
      <c r="C49" s="110"/>
      <c r="D49" s="63" t="s">
        <v>15</v>
      </c>
      <c r="E49" s="144">
        <f>'Modello LA'!S49</f>
        <v>66493076.849999987</v>
      </c>
      <c r="F49" s="141">
        <f>SUM(F50:F51,F54)</f>
        <v>506230.32000000007</v>
      </c>
      <c r="G49" s="141">
        <f t="shared" ref="G49:M49" si="9">SUM(G50:G51,G54)</f>
        <v>1734236.67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2">
      <c r="A50" s="118"/>
      <c r="B50" s="119" t="s">
        <v>95</v>
      </c>
      <c r="C50" s="113"/>
      <c r="D50" s="92" t="s">
        <v>96</v>
      </c>
      <c r="E50" s="143">
        <f>'Modello LA'!S50</f>
        <v>24985518.699999996</v>
      </c>
      <c r="F50" s="134">
        <v>317269.15000000002</v>
      </c>
      <c r="G50" s="134">
        <v>173957.39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2">
      <c r="A51" s="118"/>
      <c r="B51" s="119" t="s">
        <v>97</v>
      </c>
      <c r="C51" s="113"/>
      <c r="D51" s="92" t="s">
        <v>214</v>
      </c>
      <c r="E51" s="144">
        <f>'Modello LA'!S51</f>
        <v>26914941.140000001</v>
      </c>
      <c r="F51" s="142">
        <f>SUM(F52:F53)</f>
        <v>188961.17</v>
      </c>
      <c r="G51" s="142">
        <f t="shared" ref="G51:M51" si="10">SUM(G52:G53)</f>
        <v>1560279.28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2">
      <c r="A52" s="120"/>
      <c r="B52" s="113"/>
      <c r="C52" s="113" t="s">
        <v>98</v>
      </c>
      <c r="D52" s="132" t="s">
        <v>215</v>
      </c>
      <c r="E52" s="143">
        <f>'Modello LA'!S52</f>
        <v>18275822.150000002</v>
      </c>
      <c r="F52" s="134">
        <v>188961.17</v>
      </c>
      <c r="G52" s="134">
        <v>1560279.28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x14ac:dyDescent="0.2">
      <c r="A53" s="120"/>
      <c r="B53" s="113"/>
      <c r="C53" s="113" t="s">
        <v>191</v>
      </c>
      <c r="D53" s="132" t="s">
        <v>216</v>
      </c>
      <c r="E53" s="143">
        <f>'Modello LA'!S53</f>
        <v>8639118.9900000021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2">
      <c r="A54" s="120"/>
      <c r="B54" s="119" t="s">
        <v>99</v>
      </c>
      <c r="C54" s="113"/>
      <c r="D54" s="92" t="s">
        <v>217</v>
      </c>
      <c r="E54" s="143">
        <f>'Modello LA'!S54</f>
        <v>14592617.009999998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25" x14ac:dyDescent="0.2">
      <c r="A55" s="109" t="s">
        <v>100</v>
      </c>
      <c r="B55" s="110"/>
      <c r="C55" s="110"/>
      <c r="D55" s="63" t="s">
        <v>26</v>
      </c>
      <c r="E55" s="144">
        <f>'Modello LA'!S55</f>
        <v>8739150.8599999994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2">
      <c r="A56" s="118"/>
      <c r="B56" s="119" t="s">
        <v>101</v>
      </c>
      <c r="C56" s="113"/>
      <c r="D56" s="92" t="s">
        <v>102</v>
      </c>
      <c r="E56" s="144">
        <f>'Modello LA'!S56</f>
        <v>4721972.2800000012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22.5" x14ac:dyDescent="0.2">
      <c r="A57" s="118"/>
      <c r="B57" s="119"/>
      <c r="C57" s="113" t="s">
        <v>223</v>
      </c>
      <c r="D57" s="132" t="s">
        <v>104</v>
      </c>
      <c r="E57" s="143">
        <f>'Modello LA'!S57</f>
        <v>3021197.16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2">
      <c r="A58" s="121"/>
      <c r="B58" s="119"/>
      <c r="C58" s="113" t="s">
        <v>224</v>
      </c>
      <c r="D58" s="132" t="s">
        <v>105</v>
      </c>
      <c r="E58" s="143">
        <f>'Modello LA'!S58</f>
        <v>1277362.8199999996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2">
      <c r="A59" s="121"/>
      <c r="B59" s="119"/>
      <c r="C59" s="113" t="s">
        <v>225</v>
      </c>
      <c r="D59" s="132" t="s">
        <v>209</v>
      </c>
      <c r="E59" s="143">
        <f>'Modello LA'!S59</f>
        <v>423412.3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2">
      <c r="A60" s="121"/>
      <c r="B60" s="119" t="s">
        <v>103</v>
      </c>
      <c r="C60" s="122"/>
      <c r="D60" s="92" t="s">
        <v>106</v>
      </c>
      <c r="E60" s="143">
        <f>'Modello LA'!S60</f>
        <v>4017178.5799999991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25" x14ac:dyDescent="0.2">
      <c r="A61" s="109" t="s">
        <v>107</v>
      </c>
      <c r="B61" s="110"/>
      <c r="C61" s="110"/>
      <c r="D61" s="63" t="s">
        <v>37</v>
      </c>
      <c r="E61" s="144">
        <f>'Modello LA'!S61</f>
        <v>53776384.20000001</v>
      </c>
      <c r="F61" s="141">
        <f>SUM(F62,F68,F74)</f>
        <v>426436.67000000004</v>
      </c>
      <c r="G61" s="141">
        <f t="shared" ref="G61:M61" si="13">SUM(G62,G68,G74)</f>
        <v>4189267.72</v>
      </c>
      <c r="H61" s="141">
        <f t="shared" si="13"/>
        <v>0</v>
      </c>
      <c r="I61" s="141">
        <f t="shared" si="13"/>
        <v>0</v>
      </c>
      <c r="J61" s="141">
        <f t="shared" si="13"/>
        <v>480139.38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2">
      <c r="A62" s="118"/>
      <c r="B62" s="119" t="s">
        <v>108</v>
      </c>
      <c r="C62" s="113"/>
      <c r="D62" s="92" t="s">
        <v>109</v>
      </c>
      <c r="E62" s="144">
        <f>'Modello LA'!S62</f>
        <v>34389823.359999992</v>
      </c>
      <c r="F62" s="142">
        <f>SUM(F63:F67)</f>
        <v>317695.32</v>
      </c>
      <c r="G62" s="142">
        <f t="shared" ref="G62:M62" si="14">SUM(G63:G67)</f>
        <v>3094086.63</v>
      </c>
      <c r="H62" s="142">
        <f t="shared" si="14"/>
        <v>0</v>
      </c>
      <c r="I62" s="142">
        <f t="shared" si="14"/>
        <v>0</v>
      </c>
      <c r="J62" s="142">
        <f t="shared" si="14"/>
        <v>363417.47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2.5" x14ac:dyDescent="0.2">
      <c r="A63" s="120"/>
      <c r="B63" s="113"/>
      <c r="C63" s="113" t="s">
        <v>110</v>
      </c>
      <c r="D63" s="132" t="s">
        <v>111</v>
      </c>
      <c r="E63" s="143">
        <f>'Modello LA'!S63</f>
        <v>10604965.469999999</v>
      </c>
      <c r="F63" s="134">
        <v>31982.75</v>
      </c>
      <c r="G63" s="134">
        <v>311485.23</v>
      </c>
      <c r="H63" s="134">
        <v>0</v>
      </c>
      <c r="I63" s="134">
        <v>0</v>
      </c>
      <c r="J63" s="134">
        <v>79265.509999999995</v>
      </c>
      <c r="K63" s="134">
        <v>0</v>
      </c>
      <c r="L63" s="134">
        <v>0</v>
      </c>
      <c r="M63" s="134">
        <v>0</v>
      </c>
    </row>
    <row r="64" spans="1:13" ht="22.5" x14ac:dyDescent="0.2">
      <c r="A64" s="120"/>
      <c r="B64" s="113"/>
      <c r="C64" s="113" t="s">
        <v>112</v>
      </c>
      <c r="D64" s="132" t="s">
        <v>202</v>
      </c>
      <c r="E64" s="143">
        <f>'Modello LA'!S64</f>
        <v>8141756.79</v>
      </c>
      <c r="F64" s="134">
        <v>34114.93</v>
      </c>
      <c r="G64" s="134">
        <v>332250.90999999997</v>
      </c>
      <c r="H64" s="134">
        <v>0</v>
      </c>
      <c r="I64" s="134">
        <v>0</v>
      </c>
      <c r="J64" s="134">
        <v>79609.14</v>
      </c>
      <c r="K64" s="134">
        <v>0</v>
      </c>
      <c r="L64" s="134">
        <v>0</v>
      </c>
      <c r="M64" s="134">
        <v>0</v>
      </c>
    </row>
    <row r="65" spans="1:13" ht="22.5" x14ac:dyDescent="0.2">
      <c r="A65" s="120"/>
      <c r="B65" s="113"/>
      <c r="C65" s="113" t="s">
        <v>113</v>
      </c>
      <c r="D65" s="132" t="s">
        <v>200</v>
      </c>
      <c r="E65" s="143">
        <f>'Modello LA'!S65</f>
        <v>15643101.099999998</v>
      </c>
      <c r="F65" s="134">
        <v>251597.64</v>
      </c>
      <c r="G65" s="134">
        <v>2450350.4900000002</v>
      </c>
      <c r="H65" s="134">
        <v>0</v>
      </c>
      <c r="I65" s="134">
        <v>0</v>
      </c>
      <c r="J65" s="134">
        <v>204542.82</v>
      </c>
      <c r="K65" s="134">
        <v>0</v>
      </c>
      <c r="L65" s="134">
        <v>0</v>
      </c>
      <c r="M65" s="134">
        <v>0</v>
      </c>
    </row>
    <row r="66" spans="1:13" ht="22.5" x14ac:dyDescent="0.2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2.5" x14ac:dyDescent="0.2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">
      <c r="A68" s="118"/>
      <c r="B68" s="119" t="s">
        <v>117</v>
      </c>
      <c r="C68" s="113"/>
      <c r="D68" s="92" t="s">
        <v>118</v>
      </c>
      <c r="E68" s="144">
        <f>'Modello LA'!S68</f>
        <v>18596298.690000001</v>
      </c>
      <c r="F68" s="142">
        <f>SUM(F69,F70,F71,F72,F73)</f>
        <v>108741.35</v>
      </c>
      <c r="G68" s="142">
        <f t="shared" ref="G68:M68" si="15">SUM(G69,G70,G71,G72,G73)</f>
        <v>1059049.78</v>
      </c>
      <c r="H68" s="142">
        <f t="shared" si="15"/>
        <v>0</v>
      </c>
      <c r="I68" s="142">
        <f t="shared" si="15"/>
        <v>0</v>
      </c>
      <c r="J68" s="142">
        <f t="shared" si="15"/>
        <v>116721.91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2.5" x14ac:dyDescent="0.2">
      <c r="A69" s="120"/>
      <c r="B69" s="113"/>
      <c r="C69" s="113" t="s">
        <v>119</v>
      </c>
      <c r="D69" s="132" t="s">
        <v>120</v>
      </c>
      <c r="E69" s="143">
        <f>'Modello LA'!S69</f>
        <v>1410420.5800000003</v>
      </c>
      <c r="F69" s="134">
        <v>6396.55</v>
      </c>
      <c r="G69" s="134">
        <v>62297.04</v>
      </c>
      <c r="H69" s="134">
        <v>0</v>
      </c>
      <c r="I69" s="134">
        <v>0</v>
      </c>
      <c r="J69" s="134">
        <v>20045.47</v>
      </c>
      <c r="K69" s="134">
        <v>0</v>
      </c>
      <c r="L69" s="134">
        <v>0</v>
      </c>
      <c r="M69" s="134">
        <v>0</v>
      </c>
    </row>
    <row r="70" spans="1:13" ht="22.5" x14ac:dyDescent="0.2">
      <c r="A70" s="120"/>
      <c r="B70" s="113"/>
      <c r="C70" s="113" t="s">
        <v>121</v>
      </c>
      <c r="D70" s="132" t="s">
        <v>203</v>
      </c>
      <c r="E70" s="143">
        <f>'Modello LA'!S70</f>
        <v>4631233.78</v>
      </c>
      <c r="F70" s="134">
        <v>0</v>
      </c>
      <c r="G70" s="134">
        <v>0</v>
      </c>
      <c r="H70" s="134">
        <v>0</v>
      </c>
      <c r="I70" s="134">
        <v>0</v>
      </c>
      <c r="J70" s="134">
        <v>33103.660000000003</v>
      </c>
      <c r="K70" s="134">
        <v>0</v>
      </c>
      <c r="L70" s="134">
        <v>0</v>
      </c>
      <c r="M70" s="134">
        <v>0</v>
      </c>
    </row>
    <row r="71" spans="1:13" ht="22.5" x14ac:dyDescent="0.2">
      <c r="A71" s="120"/>
      <c r="B71" s="113"/>
      <c r="C71" s="113" t="s">
        <v>122</v>
      </c>
      <c r="D71" s="132" t="s">
        <v>201</v>
      </c>
      <c r="E71" s="143">
        <f>'Modello LA'!S71</f>
        <v>12554644.330000002</v>
      </c>
      <c r="F71" s="134">
        <v>102344.8</v>
      </c>
      <c r="G71" s="134">
        <v>996752.74</v>
      </c>
      <c r="H71" s="134">
        <v>0</v>
      </c>
      <c r="I71" s="134">
        <v>0</v>
      </c>
      <c r="J71" s="134">
        <v>63572.78</v>
      </c>
      <c r="K71" s="134">
        <v>0</v>
      </c>
      <c r="L71" s="134">
        <v>0</v>
      </c>
      <c r="M71" s="134">
        <v>0</v>
      </c>
    </row>
    <row r="72" spans="1:13" ht="22.5" x14ac:dyDescent="0.2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2.5" x14ac:dyDescent="0.2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2">
      <c r="A74" s="118"/>
      <c r="B74" s="119" t="s">
        <v>226</v>
      </c>
      <c r="C74" s="113"/>
      <c r="D74" s="92" t="s">
        <v>227</v>
      </c>
      <c r="E74" s="143">
        <f>'Modello LA'!S74</f>
        <v>790262.15</v>
      </c>
      <c r="F74" s="134">
        <v>0</v>
      </c>
      <c r="G74" s="134">
        <v>36131.31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25" x14ac:dyDescent="0.2">
      <c r="A75" s="109" t="s">
        <v>126</v>
      </c>
      <c r="B75" s="110"/>
      <c r="C75" s="110"/>
      <c r="D75" s="63" t="s">
        <v>204</v>
      </c>
      <c r="E75" s="144">
        <f>'Modello LA'!S75</f>
        <v>19179463.330000002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312251.13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2">
      <c r="A76" s="118"/>
      <c r="B76" s="119" t="s">
        <v>127</v>
      </c>
      <c r="C76" s="113"/>
      <c r="D76" s="92" t="s">
        <v>128</v>
      </c>
      <c r="E76" s="144">
        <f>'Modello LA'!S76</f>
        <v>3631057.7299999995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51316.4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2">
      <c r="A77" s="120"/>
      <c r="B77" s="113"/>
      <c r="C77" s="113" t="s">
        <v>129</v>
      </c>
      <c r="D77" s="132" t="s">
        <v>27</v>
      </c>
      <c r="E77" s="143">
        <f>'Modello LA'!S77</f>
        <v>3484412.1799999997</v>
      </c>
      <c r="F77" s="134">
        <v>0</v>
      </c>
      <c r="G77" s="134">
        <v>0</v>
      </c>
      <c r="H77" s="134">
        <v>0</v>
      </c>
      <c r="I77" s="134">
        <v>0</v>
      </c>
      <c r="J77" s="134">
        <v>51316.4</v>
      </c>
      <c r="K77" s="134">
        <v>0</v>
      </c>
      <c r="L77" s="134">
        <v>0</v>
      </c>
      <c r="M77" s="134">
        <v>0</v>
      </c>
    </row>
    <row r="78" spans="1:13" x14ac:dyDescent="0.2">
      <c r="A78" s="120"/>
      <c r="B78" s="113"/>
      <c r="C78" s="113" t="s">
        <v>130</v>
      </c>
      <c r="D78" s="132" t="s">
        <v>131</v>
      </c>
      <c r="E78" s="143">
        <f>'Modello LA'!S78</f>
        <v>146645.55000000002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">
      <c r="A79" s="120"/>
      <c r="B79" s="119" t="s">
        <v>132</v>
      </c>
      <c r="C79" s="113"/>
      <c r="D79" s="92" t="s">
        <v>133</v>
      </c>
      <c r="E79" s="143">
        <f>'Modello LA'!S79</f>
        <v>3741470.7</v>
      </c>
      <c r="F79" s="134">
        <v>0</v>
      </c>
      <c r="G79" s="134">
        <v>0</v>
      </c>
      <c r="H79" s="134">
        <v>0</v>
      </c>
      <c r="I79" s="134">
        <v>0</v>
      </c>
      <c r="J79" s="134">
        <v>29438.2</v>
      </c>
      <c r="K79" s="134">
        <v>0</v>
      </c>
      <c r="L79" s="134">
        <v>0</v>
      </c>
      <c r="M79" s="134">
        <v>0</v>
      </c>
    </row>
    <row r="80" spans="1:13" ht="24" x14ac:dyDescent="0.2">
      <c r="A80" s="118"/>
      <c r="B80" s="119" t="s">
        <v>134</v>
      </c>
      <c r="C80" s="113"/>
      <c r="D80" s="92" t="s">
        <v>135</v>
      </c>
      <c r="E80" s="143">
        <f>'Modello LA'!S80</f>
        <v>2444810.2999999998</v>
      </c>
      <c r="F80" s="134">
        <v>0</v>
      </c>
      <c r="G80" s="134">
        <v>0</v>
      </c>
      <c r="H80" s="134">
        <v>0</v>
      </c>
      <c r="I80" s="134">
        <v>0</v>
      </c>
      <c r="J80" s="134">
        <v>61167.32</v>
      </c>
      <c r="K80" s="134">
        <v>0</v>
      </c>
      <c r="L80" s="134">
        <v>0</v>
      </c>
      <c r="M80" s="134">
        <v>0</v>
      </c>
    </row>
    <row r="81" spans="1:13" ht="24" x14ac:dyDescent="0.2">
      <c r="A81" s="118"/>
      <c r="B81" s="119" t="s">
        <v>136</v>
      </c>
      <c r="C81" s="113"/>
      <c r="D81" s="92" t="s">
        <v>137</v>
      </c>
      <c r="E81" s="143">
        <f>'Modello LA'!S81</f>
        <v>5374486.3200000003</v>
      </c>
      <c r="F81" s="134">
        <v>0</v>
      </c>
      <c r="G81" s="134">
        <v>0</v>
      </c>
      <c r="H81" s="134">
        <v>0</v>
      </c>
      <c r="I81" s="134">
        <v>0</v>
      </c>
      <c r="J81" s="134">
        <v>65863.69</v>
      </c>
      <c r="K81" s="134">
        <v>0</v>
      </c>
      <c r="L81" s="134">
        <v>0</v>
      </c>
      <c r="M81" s="134">
        <v>0</v>
      </c>
    </row>
    <row r="82" spans="1:13" ht="24" x14ac:dyDescent="0.2">
      <c r="A82" s="118"/>
      <c r="B82" s="119" t="s">
        <v>138</v>
      </c>
      <c r="C82" s="113"/>
      <c r="D82" s="92" t="s">
        <v>139</v>
      </c>
      <c r="E82" s="143">
        <f>'Modello LA'!S82</f>
        <v>2902718.6699999995</v>
      </c>
      <c r="F82" s="134">
        <v>0</v>
      </c>
      <c r="G82" s="134">
        <v>0</v>
      </c>
      <c r="H82" s="134">
        <v>0</v>
      </c>
      <c r="I82" s="134">
        <v>0</v>
      </c>
      <c r="J82" s="134">
        <v>77318.23</v>
      </c>
      <c r="K82" s="134">
        <v>0</v>
      </c>
      <c r="L82" s="134">
        <v>0</v>
      </c>
      <c r="M82" s="134">
        <v>0</v>
      </c>
    </row>
    <row r="83" spans="1:13" ht="24" x14ac:dyDescent="0.2">
      <c r="A83" s="118"/>
      <c r="B83" s="119" t="s">
        <v>140</v>
      </c>
      <c r="C83" s="113"/>
      <c r="D83" s="92" t="s">
        <v>141</v>
      </c>
      <c r="E83" s="143">
        <f>'Modello LA'!S83</f>
        <v>1084919.6099999996</v>
      </c>
      <c r="F83" s="134">
        <v>0</v>
      </c>
      <c r="G83" s="134">
        <v>0</v>
      </c>
      <c r="H83" s="134">
        <v>0</v>
      </c>
      <c r="I83" s="134">
        <v>0</v>
      </c>
      <c r="J83" s="134">
        <v>27147.29</v>
      </c>
      <c r="K83" s="134">
        <v>0</v>
      </c>
      <c r="L83" s="134">
        <v>0</v>
      </c>
      <c r="M83" s="134">
        <v>0</v>
      </c>
    </row>
    <row r="84" spans="1:13" ht="14.25" x14ac:dyDescent="0.2">
      <c r="A84" s="109" t="s">
        <v>142</v>
      </c>
      <c r="B84" s="110"/>
      <c r="C84" s="110"/>
      <c r="D84" s="63" t="s">
        <v>205</v>
      </c>
      <c r="E84" s="144">
        <f>'Modello LA'!S84</f>
        <v>8035488.0499999998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8224.3700000000008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">
      <c r="A85" s="118"/>
      <c r="B85" s="119" t="s">
        <v>143</v>
      </c>
      <c r="C85" s="113"/>
      <c r="D85" s="92" t="s">
        <v>144</v>
      </c>
      <c r="E85" s="143">
        <f>'Modello LA'!S85</f>
        <v>1686862.9600000004</v>
      </c>
      <c r="F85" s="134">
        <v>0</v>
      </c>
      <c r="G85" s="134">
        <v>0</v>
      </c>
      <c r="H85" s="134">
        <v>0</v>
      </c>
      <c r="I85" s="134">
        <v>0</v>
      </c>
      <c r="J85" s="134">
        <v>7674.55</v>
      </c>
      <c r="K85" s="134">
        <v>0</v>
      </c>
      <c r="L85" s="134">
        <v>0</v>
      </c>
      <c r="M85" s="134">
        <v>0</v>
      </c>
    </row>
    <row r="86" spans="1:13" x14ac:dyDescent="0.2">
      <c r="A86" s="118"/>
      <c r="B86" s="119" t="s">
        <v>145</v>
      </c>
      <c r="C86" s="113"/>
      <c r="D86" s="92" t="s">
        <v>146</v>
      </c>
      <c r="E86" s="143">
        <f>'Modello LA'!S86</f>
        <v>1601688.5500000003</v>
      </c>
      <c r="F86" s="134">
        <v>0</v>
      </c>
      <c r="G86" s="134">
        <v>0</v>
      </c>
      <c r="H86" s="134">
        <v>0</v>
      </c>
      <c r="I86" s="134">
        <v>0</v>
      </c>
      <c r="J86" s="134">
        <v>549.82000000000005</v>
      </c>
      <c r="K86" s="134">
        <v>0</v>
      </c>
      <c r="L86" s="134">
        <v>0</v>
      </c>
      <c r="M86" s="134">
        <v>0</v>
      </c>
    </row>
    <row r="87" spans="1:13" ht="24" x14ac:dyDescent="0.2">
      <c r="A87" s="118"/>
      <c r="B87" s="119" t="s">
        <v>147</v>
      </c>
      <c r="C87" s="113"/>
      <c r="D87" s="92" t="s">
        <v>148</v>
      </c>
      <c r="E87" s="143">
        <f>'Modello LA'!S87</f>
        <v>33236.97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">
      <c r="A88" s="118"/>
      <c r="B88" s="119" t="s">
        <v>149</v>
      </c>
      <c r="C88" s="113"/>
      <c r="D88" s="92" t="s">
        <v>150</v>
      </c>
      <c r="E88" s="143">
        <f>'Modello LA'!S88</f>
        <v>4679560.7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">
      <c r="A89" s="118"/>
      <c r="B89" s="119" t="s">
        <v>151</v>
      </c>
      <c r="C89" s="113"/>
      <c r="D89" s="92" t="s">
        <v>152</v>
      </c>
      <c r="E89" s="143">
        <f>'Modello LA'!S89</f>
        <v>34138.869999999995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25" x14ac:dyDescent="0.2">
      <c r="A90" s="109" t="s">
        <v>153</v>
      </c>
      <c r="B90" s="110"/>
      <c r="C90" s="110"/>
      <c r="D90" s="63" t="s">
        <v>206</v>
      </c>
      <c r="E90" s="144">
        <f>'Modello LA'!S90</f>
        <v>12621431.450000001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60422.89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2">
      <c r="A91" s="120"/>
      <c r="B91" s="119" t="s">
        <v>154</v>
      </c>
      <c r="C91" s="113"/>
      <c r="D91" s="92" t="s">
        <v>156</v>
      </c>
      <c r="E91" s="143">
        <f>'Modello LA'!S91</f>
        <v>2370122.66</v>
      </c>
      <c r="F91" s="134">
        <v>0</v>
      </c>
      <c r="G91" s="134">
        <v>0</v>
      </c>
      <c r="H91" s="134">
        <v>0</v>
      </c>
      <c r="I91" s="134">
        <v>0</v>
      </c>
      <c r="J91" s="134">
        <v>16838.189999999999</v>
      </c>
      <c r="K91" s="134">
        <v>0</v>
      </c>
      <c r="L91" s="134">
        <v>0</v>
      </c>
      <c r="M91" s="134">
        <v>0</v>
      </c>
    </row>
    <row r="92" spans="1:13" x14ac:dyDescent="0.2">
      <c r="A92" s="120"/>
      <c r="B92" s="119" t="s">
        <v>155</v>
      </c>
      <c r="C92" s="113"/>
      <c r="D92" s="92" t="s">
        <v>158</v>
      </c>
      <c r="E92" s="143">
        <f>'Modello LA'!S92</f>
        <v>2597628.0700000003</v>
      </c>
      <c r="F92" s="134">
        <v>0</v>
      </c>
      <c r="G92" s="134">
        <v>0</v>
      </c>
      <c r="H92" s="134">
        <v>0</v>
      </c>
      <c r="I92" s="134">
        <v>0</v>
      </c>
      <c r="J92" s="134">
        <v>31500.16</v>
      </c>
      <c r="K92" s="134">
        <v>0</v>
      </c>
      <c r="L92" s="134">
        <v>0</v>
      </c>
      <c r="M92" s="134">
        <v>0</v>
      </c>
    </row>
    <row r="93" spans="1:13" ht="24" x14ac:dyDescent="0.2">
      <c r="A93" s="120"/>
      <c r="B93" s="119" t="s">
        <v>157</v>
      </c>
      <c r="C93" s="113"/>
      <c r="D93" s="92" t="s">
        <v>160</v>
      </c>
      <c r="E93" s="143">
        <f>'Modello LA'!S93</f>
        <v>40886.630000000005</v>
      </c>
      <c r="F93" s="134">
        <v>0</v>
      </c>
      <c r="G93" s="134">
        <v>0</v>
      </c>
      <c r="H93" s="134">
        <v>0</v>
      </c>
      <c r="I93" s="134">
        <v>0</v>
      </c>
      <c r="J93" s="134">
        <v>400.9</v>
      </c>
      <c r="K93" s="134">
        <v>0</v>
      </c>
      <c r="L93" s="134">
        <v>0</v>
      </c>
      <c r="M93" s="134">
        <v>0</v>
      </c>
    </row>
    <row r="94" spans="1:13" x14ac:dyDescent="0.2">
      <c r="A94" s="120"/>
      <c r="B94" s="119" t="s">
        <v>159</v>
      </c>
      <c r="C94" s="113"/>
      <c r="D94" s="92" t="s">
        <v>162</v>
      </c>
      <c r="E94" s="143">
        <f>'Modello LA'!S94</f>
        <v>6015022.5800000001</v>
      </c>
      <c r="F94" s="134">
        <v>0</v>
      </c>
      <c r="G94" s="134">
        <v>0</v>
      </c>
      <c r="H94" s="134">
        <v>0</v>
      </c>
      <c r="I94" s="134">
        <v>0</v>
      </c>
      <c r="J94" s="134">
        <v>7674.55</v>
      </c>
      <c r="K94" s="134">
        <v>0</v>
      </c>
      <c r="L94" s="134">
        <v>0</v>
      </c>
      <c r="M94" s="134">
        <v>0</v>
      </c>
    </row>
    <row r="95" spans="1:13" ht="24" x14ac:dyDescent="0.2">
      <c r="A95" s="120"/>
      <c r="B95" s="119" t="s">
        <v>161</v>
      </c>
      <c r="C95" s="113"/>
      <c r="D95" s="92" t="s">
        <v>164</v>
      </c>
      <c r="E95" s="143">
        <f>'Modello LA'!S95</f>
        <v>1557388.0199999998</v>
      </c>
      <c r="F95" s="134">
        <v>0</v>
      </c>
      <c r="G95" s="134">
        <v>0</v>
      </c>
      <c r="H95" s="134">
        <v>0</v>
      </c>
      <c r="I95" s="134">
        <v>0</v>
      </c>
      <c r="J95" s="134">
        <v>4009.09</v>
      </c>
      <c r="K95" s="134">
        <v>0</v>
      </c>
      <c r="L95" s="134">
        <v>0</v>
      </c>
      <c r="M95" s="134">
        <v>0</v>
      </c>
    </row>
    <row r="96" spans="1:13" ht="24" x14ac:dyDescent="0.2">
      <c r="A96" s="120"/>
      <c r="B96" s="119" t="s">
        <v>163</v>
      </c>
      <c r="C96" s="113"/>
      <c r="D96" s="92" t="s">
        <v>165</v>
      </c>
      <c r="E96" s="143">
        <f>'Modello LA'!S96</f>
        <v>40383.49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25" x14ac:dyDescent="0.2">
      <c r="A97" s="112" t="s">
        <v>166</v>
      </c>
      <c r="B97" s="122"/>
      <c r="C97" s="122"/>
      <c r="D97" s="63" t="s">
        <v>28</v>
      </c>
      <c r="E97" s="143">
        <f>'Modello LA'!S97</f>
        <v>71368.97</v>
      </c>
      <c r="F97" s="134">
        <v>75702.149999999994</v>
      </c>
      <c r="G97" s="134">
        <v>53870.78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25" x14ac:dyDescent="0.2">
      <c r="A98" s="112" t="s">
        <v>167</v>
      </c>
      <c r="B98" s="122"/>
      <c r="C98" s="122"/>
      <c r="D98" s="63" t="s">
        <v>35</v>
      </c>
      <c r="E98" s="143">
        <f>'Modello LA'!S98</f>
        <v>1308281.71</v>
      </c>
      <c r="F98" s="134">
        <v>0</v>
      </c>
      <c r="G98" s="134">
        <v>0</v>
      </c>
      <c r="H98" s="134">
        <v>0</v>
      </c>
      <c r="I98" s="134">
        <v>0</v>
      </c>
      <c r="J98" s="134">
        <v>55281.97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45">
        <f>'Modello LA'!S99</f>
        <v>195996000.76999995</v>
      </c>
      <c r="F99" s="145">
        <f>SUM(F29,F46,F47,F48,F49,F55,F61,F75,F84,F90,F97,F98)</f>
        <v>1066664.1500000001</v>
      </c>
      <c r="G99" s="145">
        <f t="shared" ref="G99:M99" si="20">SUM(G29,G46,G47,G48,G49,G55,G61,G75,G84,G90,G97,G98)</f>
        <v>6031056.0000000009</v>
      </c>
      <c r="H99" s="145">
        <f t="shared" si="20"/>
        <v>0</v>
      </c>
      <c r="I99" s="145">
        <f t="shared" si="20"/>
        <v>0</v>
      </c>
      <c r="J99" s="145">
        <f t="shared" si="20"/>
        <v>916319.74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">
      <c r="A100" s="190" t="s">
        <v>32</v>
      </c>
      <c r="B100" s="190"/>
      <c r="C100" s="190"/>
      <c r="D100" s="190"/>
      <c r="E100" s="190"/>
      <c r="F100" s="190"/>
      <c r="G100" s="190"/>
      <c r="H100" s="190"/>
      <c r="I100" s="190"/>
      <c r="J100" s="191"/>
      <c r="K100" s="191"/>
      <c r="L100" s="191"/>
      <c r="M100" s="64"/>
    </row>
    <row r="101" spans="1:20" ht="14.25" x14ac:dyDescent="0.2">
      <c r="A101" s="109" t="s">
        <v>168</v>
      </c>
      <c r="B101" s="110"/>
      <c r="C101" s="110"/>
      <c r="D101" s="63" t="s">
        <v>16</v>
      </c>
      <c r="E101" s="144">
        <f>'Modello LA'!S101</f>
        <v>12909737.609999999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2">
      <c r="A102" s="118"/>
      <c r="B102" s="119" t="s">
        <v>169</v>
      </c>
      <c r="C102" s="113"/>
      <c r="D102" s="92" t="s">
        <v>170</v>
      </c>
      <c r="E102" s="144">
        <f>'Modello LA'!S102</f>
        <v>10803881.490000002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2">
      <c r="A103" s="121"/>
      <c r="B103" s="119"/>
      <c r="C103" s="113" t="s">
        <v>228</v>
      </c>
      <c r="D103" s="132" t="s">
        <v>230</v>
      </c>
      <c r="E103" s="137">
        <f>'Modello LA'!S103</f>
        <v>7267457.6400000015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2">
      <c r="A104" s="121"/>
      <c r="B104" s="119"/>
      <c r="C104" s="113" t="s">
        <v>229</v>
      </c>
      <c r="D104" s="132" t="s">
        <v>231</v>
      </c>
      <c r="E104" s="137">
        <f>'Modello LA'!S104</f>
        <v>3536423.85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2">
      <c r="A105" s="121"/>
      <c r="B105" s="119" t="s">
        <v>171</v>
      </c>
      <c r="C105" s="113"/>
      <c r="D105" s="92" t="s">
        <v>232</v>
      </c>
      <c r="E105" s="137">
        <f>'Modello LA'!S105</f>
        <v>2105856.12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25" x14ac:dyDescent="0.2">
      <c r="A106" s="109" t="s">
        <v>172</v>
      </c>
      <c r="B106" s="110"/>
      <c r="C106" s="110"/>
      <c r="D106" s="63" t="s">
        <v>17</v>
      </c>
      <c r="E106" s="144">
        <f>'Modello LA'!S106</f>
        <v>138808833.62</v>
      </c>
      <c r="F106" s="141">
        <f>SUM(F107,F108,F109,F110,F111)</f>
        <v>818829.02</v>
      </c>
      <c r="G106" s="141">
        <f t="shared" ref="G106:M106" si="23">SUM(G107,G108,G109,G110,G111)</f>
        <v>19130279.210000001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2">
      <c r="A107" s="121"/>
      <c r="B107" s="119" t="s">
        <v>173</v>
      </c>
      <c r="C107" s="113"/>
      <c r="D107" s="92" t="s">
        <v>193</v>
      </c>
      <c r="E107" s="137">
        <f>'Modello LA'!S107</f>
        <v>11671201.420000004</v>
      </c>
      <c r="F107" s="134">
        <v>6524.36</v>
      </c>
      <c r="G107" s="134">
        <v>152427.32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2">
      <c r="A108" s="121"/>
      <c r="B108" s="119" t="s">
        <v>174</v>
      </c>
      <c r="C108" s="113"/>
      <c r="D108" s="92" t="s">
        <v>194</v>
      </c>
      <c r="E108" s="137">
        <f>'Modello LA'!S108</f>
        <v>4177402.1100000003</v>
      </c>
      <c r="F108" s="134">
        <v>34585.699999999997</v>
      </c>
      <c r="G108" s="134">
        <v>808025.09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2">
      <c r="A109" s="121"/>
      <c r="B109" s="119" t="s">
        <v>176</v>
      </c>
      <c r="C109" s="113"/>
      <c r="D109" s="92" t="s">
        <v>175</v>
      </c>
      <c r="E109" s="137">
        <f>'Modello LA'!S109</f>
        <v>122960230.08999999</v>
      </c>
      <c r="F109" s="134">
        <v>777718.96</v>
      </c>
      <c r="G109" s="134">
        <v>18169826.800000001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2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2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25" x14ac:dyDescent="0.2">
      <c r="A112" s="112" t="s">
        <v>179</v>
      </c>
      <c r="B112" s="122"/>
      <c r="C112" s="122"/>
      <c r="D112" s="63" t="s">
        <v>18</v>
      </c>
      <c r="E112" s="137">
        <f>'Modello LA'!S112</f>
        <v>293325.68999999994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25" x14ac:dyDescent="0.2">
      <c r="A113" s="112" t="s">
        <v>180</v>
      </c>
      <c r="B113" s="122"/>
      <c r="C113" s="122"/>
      <c r="D113" s="63" t="s">
        <v>19</v>
      </c>
      <c r="E113" s="137">
        <f>'Modello LA'!S113</f>
        <v>2325834.3800000004</v>
      </c>
      <c r="F113" s="134">
        <v>2047.08</v>
      </c>
      <c r="G113" s="134">
        <v>47825.97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25" x14ac:dyDescent="0.2">
      <c r="A114" s="112" t="s">
        <v>181</v>
      </c>
      <c r="B114" s="122"/>
      <c r="C114" s="122"/>
      <c r="D114" s="63" t="s">
        <v>36</v>
      </c>
      <c r="E114" s="137">
        <f>'Modello LA'!S114</f>
        <v>1312245.7799999998</v>
      </c>
      <c r="F114" s="134">
        <v>0</v>
      </c>
      <c r="G114" s="134">
        <v>84306.39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25" x14ac:dyDescent="0.2">
      <c r="A115" s="112" t="s">
        <v>182</v>
      </c>
      <c r="B115" s="122"/>
      <c r="C115" s="122"/>
      <c r="D115" s="63" t="s">
        <v>233</v>
      </c>
      <c r="E115" s="137">
        <f>'Modello LA'!S115</f>
        <v>2735289.1999999997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25" x14ac:dyDescent="0.2">
      <c r="A116" s="112" t="s">
        <v>183</v>
      </c>
      <c r="B116" s="122"/>
      <c r="C116" s="122"/>
      <c r="D116" s="63" t="s">
        <v>207</v>
      </c>
      <c r="E116" s="137">
        <f>'Modello LA'!S116</f>
        <v>223586.13999999998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25" x14ac:dyDescent="0.2">
      <c r="A117" s="112" t="s">
        <v>234</v>
      </c>
      <c r="B117" s="122"/>
      <c r="C117" s="122"/>
      <c r="D117" s="63" t="s">
        <v>184</v>
      </c>
      <c r="E117" s="137">
        <f>'Modello LA'!S117</f>
        <v>83.28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45">
        <f>'Modello LA'!S118</f>
        <v>158608935.69999999</v>
      </c>
      <c r="F118" s="145">
        <f>SUM(F101,F106,F112,F113,F114,F115,F116,F117)</f>
        <v>820876.1</v>
      </c>
      <c r="G118" s="145">
        <f t="shared" ref="G118:M118" si="24">SUM(G101,G106,G112,G113,G114,G115,G116,G117)</f>
        <v>19262411.57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75" x14ac:dyDescent="0.2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8985.4699999999993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'Modello LA'!S120</f>
        <v>368378713.32999998</v>
      </c>
      <c r="F120" s="145">
        <f>SUM(F27,F99,F118,F119)</f>
        <v>1887540.25</v>
      </c>
      <c r="G120" s="145">
        <f t="shared" ref="G120:M120" si="25">SUM(G27,G99,G118,G119)</f>
        <v>25293467.57</v>
      </c>
      <c r="H120" s="145">
        <f t="shared" si="25"/>
        <v>0</v>
      </c>
      <c r="I120" s="145">
        <f t="shared" si="25"/>
        <v>0</v>
      </c>
      <c r="J120" s="145">
        <f t="shared" si="25"/>
        <v>1145455.42</v>
      </c>
      <c r="K120" s="145">
        <f t="shared" si="25"/>
        <v>0</v>
      </c>
      <c r="L120" s="145">
        <f t="shared" si="25"/>
        <v>0</v>
      </c>
      <c r="M120" s="145">
        <f t="shared" si="25"/>
        <v>8985.4699999999993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nofLWC6o8TM06e41bN83ljomwqfNR9HBhRfPRH6ZBjotqfwbbpltSLdB4lbEPQRNiEaJLiVEvWuFHXfcNELEtw==" saltValue="nLy9JG4t6CkJWc8NfeWrgQ==" spinCount="100000" sheet="1" objects="1" scenarios="1"/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D1:M1"/>
    <mergeCell ref="M7:M8"/>
    <mergeCell ref="A9:L9"/>
    <mergeCell ref="K7:K8"/>
    <mergeCell ref="E7:E8"/>
    <mergeCell ref="A2:E2"/>
    <mergeCell ref="G7:G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2021</formula1>
      <formula2>2021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C4" sqref="C4"/>
    </sheetView>
  </sheetViews>
  <sheetFormatPr defaultColWidth="8.7109375" defaultRowHeight="12.75" x14ac:dyDescent="0.2"/>
  <cols>
    <col min="1" max="1" width="8.28515625" style="5" customWidth="1"/>
    <col min="2" max="2" width="56.42578125" style="5" bestFit="1" customWidth="1"/>
    <col min="3" max="3" width="19.7109375" style="5" customWidth="1"/>
    <col min="4" max="4" width="9.28515625" style="5"/>
    <col min="5" max="5" width="36.5703125" style="5" customWidth="1"/>
    <col min="6" max="6" width="19.7109375" style="5" customWidth="1"/>
    <col min="7" max="7" width="9.28515625" style="5"/>
    <col min="8" max="8" width="36.5703125" style="5" customWidth="1"/>
    <col min="9" max="9" width="19.7109375" style="5" customWidth="1"/>
    <col min="10" max="256" width="9.28515625" style="5"/>
    <col min="257" max="257" width="4.42578125" style="5" customWidth="1"/>
    <col min="258" max="258" width="82" style="5" customWidth="1"/>
    <col min="259" max="259" width="19.28515625" style="5" customWidth="1"/>
    <col min="260" max="512" width="9.28515625" style="5"/>
    <col min="513" max="513" width="4.42578125" style="5" customWidth="1"/>
    <col min="514" max="514" width="82" style="5" customWidth="1"/>
    <col min="515" max="515" width="19.28515625" style="5" customWidth="1"/>
    <col min="516" max="768" width="9.28515625" style="5"/>
    <col min="769" max="769" width="4.42578125" style="5" customWidth="1"/>
    <col min="770" max="770" width="82" style="5" customWidth="1"/>
    <col min="771" max="771" width="19.28515625" style="5" customWidth="1"/>
    <col min="772" max="1024" width="9.28515625" style="5"/>
    <col min="1025" max="1025" width="4.42578125" style="5" customWidth="1"/>
    <col min="1026" max="1026" width="82" style="5" customWidth="1"/>
    <col min="1027" max="1027" width="19.28515625" style="5" customWidth="1"/>
    <col min="1028" max="1280" width="9.28515625" style="5"/>
    <col min="1281" max="1281" width="4.42578125" style="5" customWidth="1"/>
    <col min="1282" max="1282" width="82" style="5" customWidth="1"/>
    <col min="1283" max="1283" width="19.28515625" style="5" customWidth="1"/>
    <col min="1284" max="1536" width="9.28515625" style="5"/>
    <col min="1537" max="1537" width="4.42578125" style="5" customWidth="1"/>
    <col min="1538" max="1538" width="82" style="5" customWidth="1"/>
    <col min="1539" max="1539" width="19.28515625" style="5" customWidth="1"/>
    <col min="1540" max="1792" width="9.28515625" style="5"/>
    <col min="1793" max="1793" width="4.42578125" style="5" customWidth="1"/>
    <col min="1794" max="1794" width="82" style="5" customWidth="1"/>
    <col min="1795" max="1795" width="19.28515625" style="5" customWidth="1"/>
    <col min="1796" max="2048" width="9.28515625" style="5"/>
    <col min="2049" max="2049" width="4.42578125" style="5" customWidth="1"/>
    <col min="2050" max="2050" width="82" style="5" customWidth="1"/>
    <col min="2051" max="2051" width="19.28515625" style="5" customWidth="1"/>
    <col min="2052" max="2304" width="9.28515625" style="5"/>
    <col min="2305" max="2305" width="4.42578125" style="5" customWidth="1"/>
    <col min="2306" max="2306" width="82" style="5" customWidth="1"/>
    <col min="2307" max="2307" width="19.28515625" style="5" customWidth="1"/>
    <col min="2308" max="2560" width="9.28515625" style="5"/>
    <col min="2561" max="2561" width="4.42578125" style="5" customWidth="1"/>
    <col min="2562" max="2562" width="82" style="5" customWidth="1"/>
    <col min="2563" max="2563" width="19.28515625" style="5" customWidth="1"/>
    <col min="2564" max="2816" width="9.28515625" style="5"/>
    <col min="2817" max="2817" width="4.42578125" style="5" customWidth="1"/>
    <col min="2818" max="2818" width="82" style="5" customWidth="1"/>
    <col min="2819" max="2819" width="19.28515625" style="5" customWidth="1"/>
    <col min="2820" max="3072" width="9.28515625" style="5"/>
    <col min="3073" max="3073" width="4.42578125" style="5" customWidth="1"/>
    <col min="3074" max="3074" width="82" style="5" customWidth="1"/>
    <col min="3075" max="3075" width="19.28515625" style="5" customWidth="1"/>
    <col min="3076" max="3328" width="9.28515625" style="5"/>
    <col min="3329" max="3329" width="4.42578125" style="5" customWidth="1"/>
    <col min="3330" max="3330" width="82" style="5" customWidth="1"/>
    <col min="3331" max="3331" width="19.28515625" style="5" customWidth="1"/>
    <col min="3332" max="3584" width="9.28515625" style="5"/>
    <col min="3585" max="3585" width="4.42578125" style="5" customWidth="1"/>
    <col min="3586" max="3586" width="82" style="5" customWidth="1"/>
    <col min="3587" max="3587" width="19.28515625" style="5" customWidth="1"/>
    <col min="3588" max="3840" width="9.28515625" style="5"/>
    <col min="3841" max="3841" width="4.42578125" style="5" customWidth="1"/>
    <col min="3842" max="3842" width="82" style="5" customWidth="1"/>
    <col min="3843" max="3843" width="19.28515625" style="5" customWidth="1"/>
    <col min="3844" max="4096" width="9.28515625" style="5"/>
    <col min="4097" max="4097" width="4.42578125" style="5" customWidth="1"/>
    <col min="4098" max="4098" width="82" style="5" customWidth="1"/>
    <col min="4099" max="4099" width="19.28515625" style="5" customWidth="1"/>
    <col min="4100" max="4352" width="9.28515625" style="5"/>
    <col min="4353" max="4353" width="4.42578125" style="5" customWidth="1"/>
    <col min="4354" max="4354" width="82" style="5" customWidth="1"/>
    <col min="4355" max="4355" width="19.28515625" style="5" customWidth="1"/>
    <col min="4356" max="4608" width="9.28515625" style="5"/>
    <col min="4609" max="4609" width="4.42578125" style="5" customWidth="1"/>
    <col min="4610" max="4610" width="82" style="5" customWidth="1"/>
    <col min="4611" max="4611" width="19.28515625" style="5" customWidth="1"/>
    <col min="4612" max="4864" width="9.28515625" style="5"/>
    <col min="4865" max="4865" width="4.42578125" style="5" customWidth="1"/>
    <col min="4866" max="4866" width="82" style="5" customWidth="1"/>
    <col min="4867" max="4867" width="19.28515625" style="5" customWidth="1"/>
    <col min="4868" max="5120" width="9.28515625" style="5"/>
    <col min="5121" max="5121" width="4.42578125" style="5" customWidth="1"/>
    <col min="5122" max="5122" width="82" style="5" customWidth="1"/>
    <col min="5123" max="5123" width="19.28515625" style="5" customWidth="1"/>
    <col min="5124" max="5376" width="9.28515625" style="5"/>
    <col min="5377" max="5377" width="4.42578125" style="5" customWidth="1"/>
    <col min="5378" max="5378" width="82" style="5" customWidth="1"/>
    <col min="5379" max="5379" width="19.28515625" style="5" customWidth="1"/>
    <col min="5380" max="5632" width="9.28515625" style="5"/>
    <col min="5633" max="5633" width="4.42578125" style="5" customWidth="1"/>
    <col min="5634" max="5634" width="82" style="5" customWidth="1"/>
    <col min="5635" max="5635" width="19.28515625" style="5" customWidth="1"/>
    <col min="5636" max="5888" width="9.28515625" style="5"/>
    <col min="5889" max="5889" width="4.42578125" style="5" customWidth="1"/>
    <col min="5890" max="5890" width="82" style="5" customWidth="1"/>
    <col min="5891" max="5891" width="19.28515625" style="5" customWidth="1"/>
    <col min="5892" max="6144" width="9.28515625" style="5"/>
    <col min="6145" max="6145" width="4.42578125" style="5" customWidth="1"/>
    <col min="6146" max="6146" width="82" style="5" customWidth="1"/>
    <col min="6147" max="6147" width="19.28515625" style="5" customWidth="1"/>
    <col min="6148" max="6400" width="9.28515625" style="5"/>
    <col min="6401" max="6401" width="4.42578125" style="5" customWidth="1"/>
    <col min="6402" max="6402" width="82" style="5" customWidth="1"/>
    <col min="6403" max="6403" width="19.28515625" style="5" customWidth="1"/>
    <col min="6404" max="6656" width="9.28515625" style="5"/>
    <col min="6657" max="6657" width="4.42578125" style="5" customWidth="1"/>
    <col min="6658" max="6658" width="82" style="5" customWidth="1"/>
    <col min="6659" max="6659" width="19.28515625" style="5" customWidth="1"/>
    <col min="6660" max="6912" width="9.28515625" style="5"/>
    <col min="6913" max="6913" width="4.42578125" style="5" customWidth="1"/>
    <col min="6914" max="6914" width="82" style="5" customWidth="1"/>
    <col min="6915" max="6915" width="19.28515625" style="5" customWidth="1"/>
    <col min="6916" max="7168" width="9.28515625" style="5"/>
    <col min="7169" max="7169" width="4.42578125" style="5" customWidth="1"/>
    <col min="7170" max="7170" width="82" style="5" customWidth="1"/>
    <col min="7171" max="7171" width="19.28515625" style="5" customWidth="1"/>
    <col min="7172" max="7424" width="9.28515625" style="5"/>
    <col min="7425" max="7425" width="4.42578125" style="5" customWidth="1"/>
    <col min="7426" max="7426" width="82" style="5" customWidth="1"/>
    <col min="7427" max="7427" width="19.28515625" style="5" customWidth="1"/>
    <col min="7428" max="7680" width="9.28515625" style="5"/>
    <col min="7681" max="7681" width="4.42578125" style="5" customWidth="1"/>
    <col min="7682" max="7682" width="82" style="5" customWidth="1"/>
    <col min="7683" max="7683" width="19.28515625" style="5" customWidth="1"/>
    <col min="7684" max="7936" width="9.28515625" style="5"/>
    <col min="7937" max="7937" width="4.42578125" style="5" customWidth="1"/>
    <col min="7938" max="7938" width="82" style="5" customWidth="1"/>
    <col min="7939" max="7939" width="19.28515625" style="5" customWidth="1"/>
    <col min="7940" max="8192" width="9.28515625" style="5"/>
    <col min="8193" max="8193" width="4.42578125" style="5" customWidth="1"/>
    <col min="8194" max="8194" width="82" style="5" customWidth="1"/>
    <col min="8195" max="8195" width="19.28515625" style="5" customWidth="1"/>
    <col min="8196" max="8448" width="9.28515625" style="5"/>
    <col min="8449" max="8449" width="4.42578125" style="5" customWidth="1"/>
    <col min="8450" max="8450" width="82" style="5" customWidth="1"/>
    <col min="8451" max="8451" width="19.28515625" style="5" customWidth="1"/>
    <col min="8452" max="8704" width="9.28515625" style="5"/>
    <col min="8705" max="8705" width="4.42578125" style="5" customWidth="1"/>
    <col min="8706" max="8706" width="82" style="5" customWidth="1"/>
    <col min="8707" max="8707" width="19.28515625" style="5" customWidth="1"/>
    <col min="8708" max="8960" width="9.28515625" style="5"/>
    <col min="8961" max="8961" width="4.42578125" style="5" customWidth="1"/>
    <col min="8962" max="8962" width="82" style="5" customWidth="1"/>
    <col min="8963" max="8963" width="19.28515625" style="5" customWidth="1"/>
    <col min="8964" max="9216" width="9.28515625" style="5"/>
    <col min="9217" max="9217" width="4.42578125" style="5" customWidth="1"/>
    <col min="9218" max="9218" width="82" style="5" customWidth="1"/>
    <col min="9219" max="9219" width="19.28515625" style="5" customWidth="1"/>
    <col min="9220" max="9472" width="9.28515625" style="5"/>
    <col min="9473" max="9473" width="4.42578125" style="5" customWidth="1"/>
    <col min="9474" max="9474" width="82" style="5" customWidth="1"/>
    <col min="9475" max="9475" width="19.28515625" style="5" customWidth="1"/>
    <col min="9476" max="9728" width="9.28515625" style="5"/>
    <col min="9729" max="9729" width="4.42578125" style="5" customWidth="1"/>
    <col min="9730" max="9730" width="82" style="5" customWidth="1"/>
    <col min="9731" max="9731" width="19.28515625" style="5" customWidth="1"/>
    <col min="9732" max="9984" width="9.28515625" style="5"/>
    <col min="9985" max="9985" width="4.42578125" style="5" customWidth="1"/>
    <col min="9986" max="9986" width="82" style="5" customWidth="1"/>
    <col min="9987" max="9987" width="19.28515625" style="5" customWidth="1"/>
    <col min="9988" max="10240" width="9.28515625" style="5"/>
    <col min="10241" max="10241" width="4.42578125" style="5" customWidth="1"/>
    <col min="10242" max="10242" width="82" style="5" customWidth="1"/>
    <col min="10243" max="10243" width="19.28515625" style="5" customWidth="1"/>
    <col min="10244" max="10496" width="9.28515625" style="5"/>
    <col min="10497" max="10497" width="4.42578125" style="5" customWidth="1"/>
    <col min="10498" max="10498" width="82" style="5" customWidth="1"/>
    <col min="10499" max="10499" width="19.28515625" style="5" customWidth="1"/>
    <col min="10500" max="10752" width="9.28515625" style="5"/>
    <col min="10753" max="10753" width="4.42578125" style="5" customWidth="1"/>
    <col min="10754" max="10754" width="82" style="5" customWidth="1"/>
    <col min="10755" max="10755" width="19.28515625" style="5" customWidth="1"/>
    <col min="10756" max="11008" width="9.28515625" style="5"/>
    <col min="11009" max="11009" width="4.42578125" style="5" customWidth="1"/>
    <col min="11010" max="11010" width="82" style="5" customWidth="1"/>
    <col min="11011" max="11011" width="19.28515625" style="5" customWidth="1"/>
    <col min="11012" max="11264" width="9.28515625" style="5"/>
    <col min="11265" max="11265" width="4.42578125" style="5" customWidth="1"/>
    <col min="11266" max="11266" width="82" style="5" customWidth="1"/>
    <col min="11267" max="11267" width="19.28515625" style="5" customWidth="1"/>
    <col min="11268" max="11520" width="9.28515625" style="5"/>
    <col min="11521" max="11521" width="4.42578125" style="5" customWidth="1"/>
    <col min="11522" max="11522" width="82" style="5" customWidth="1"/>
    <col min="11523" max="11523" width="19.28515625" style="5" customWidth="1"/>
    <col min="11524" max="11776" width="9.28515625" style="5"/>
    <col min="11777" max="11777" width="4.42578125" style="5" customWidth="1"/>
    <col min="11778" max="11778" width="82" style="5" customWidth="1"/>
    <col min="11779" max="11779" width="19.28515625" style="5" customWidth="1"/>
    <col min="11780" max="12032" width="9.28515625" style="5"/>
    <col min="12033" max="12033" width="4.42578125" style="5" customWidth="1"/>
    <col min="12034" max="12034" width="82" style="5" customWidth="1"/>
    <col min="12035" max="12035" width="19.28515625" style="5" customWidth="1"/>
    <col min="12036" max="12288" width="9.28515625" style="5"/>
    <col min="12289" max="12289" width="4.42578125" style="5" customWidth="1"/>
    <col min="12290" max="12290" width="82" style="5" customWidth="1"/>
    <col min="12291" max="12291" width="19.28515625" style="5" customWidth="1"/>
    <col min="12292" max="12544" width="9.28515625" style="5"/>
    <col min="12545" max="12545" width="4.42578125" style="5" customWidth="1"/>
    <col min="12546" max="12546" width="82" style="5" customWidth="1"/>
    <col min="12547" max="12547" width="19.28515625" style="5" customWidth="1"/>
    <col min="12548" max="12800" width="9.28515625" style="5"/>
    <col min="12801" max="12801" width="4.42578125" style="5" customWidth="1"/>
    <col min="12802" max="12802" width="82" style="5" customWidth="1"/>
    <col min="12803" max="12803" width="19.28515625" style="5" customWidth="1"/>
    <col min="12804" max="13056" width="9.28515625" style="5"/>
    <col min="13057" max="13057" width="4.42578125" style="5" customWidth="1"/>
    <col min="13058" max="13058" width="82" style="5" customWidth="1"/>
    <col min="13059" max="13059" width="19.28515625" style="5" customWidth="1"/>
    <col min="13060" max="13312" width="9.28515625" style="5"/>
    <col min="13313" max="13313" width="4.42578125" style="5" customWidth="1"/>
    <col min="13314" max="13314" width="82" style="5" customWidth="1"/>
    <col min="13315" max="13315" width="19.28515625" style="5" customWidth="1"/>
    <col min="13316" max="13568" width="9.28515625" style="5"/>
    <col min="13569" max="13569" width="4.42578125" style="5" customWidth="1"/>
    <col min="13570" max="13570" width="82" style="5" customWidth="1"/>
    <col min="13571" max="13571" width="19.28515625" style="5" customWidth="1"/>
    <col min="13572" max="13824" width="9.28515625" style="5"/>
    <col min="13825" max="13825" width="4.42578125" style="5" customWidth="1"/>
    <col min="13826" max="13826" width="82" style="5" customWidth="1"/>
    <col min="13827" max="13827" width="19.28515625" style="5" customWidth="1"/>
    <col min="13828" max="14080" width="9.28515625" style="5"/>
    <col min="14081" max="14081" width="4.42578125" style="5" customWidth="1"/>
    <col min="14082" max="14082" width="82" style="5" customWidth="1"/>
    <col min="14083" max="14083" width="19.28515625" style="5" customWidth="1"/>
    <col min="14084" max="14336" width="9.28515625" style="5"/>
    <col min="14337" max="14337" width="4.42578125" style="5" customWidth="1"/>
    <col min="14338" max="14338" width="82" style="5" customWidth="1"/>
    <col min="14339" max="14339" width="19.28515625" style="5" customWidth="1"/>
    <col min="14340" max="14592" width="9.28515625" style="5"/>
    <col min="14593" max="14593" width="4.42578125" style="5" customWidth="1"/>
    <col min="14594" max="14594" width="82" style="5" customWidth="1"/>
    <col min="14595" max="14595" width="19.28515625" style="5" customWidth="1"/>
    <col min="14596" max="14848" width="9.28515625" style="5"/>
    <col min="14849" max="14849" width="4.42578125" style="5" customWidth="1"/>
    <col min="14850" max="14850" width="82" style="5" customWidth="1"/>
    <col min="14851" max="14851" width="19.28515625" style="5" customWidth="1"/>
    <col min="14852" max="15104" width="9.28515625" style="5"/>
    <col min="15105" max="15105" width="4.42578125" style="5" customWidth="1"/>
    <col min="15106" max="15106" width="82" style="5" customWidth="1"/>
    <col min="15107" max="15107" width="19.28515625" style="5" customWidth="1"/>
    <col min="15108" max="15360" width="9.28515625" style="5"/>
    <col min="15361" max="15361" width="4.42578125" style="5" customWidth="1"/>
    <col min="15362" max="15362" width="82" style="5" customWidth="1"/>
    <col min="15363" max="15363" width="19.28515625" style="5" customWidth="1"/>
    <col min="15364" max="15616" width="9.28515625" style="5"/>
    <col min="15617" max="15617" width="4.42578125" style="5" customWidth="1"/>
    <col min="15618" max="15618" width="82" style="5" customWidth="1"/>
    <col min="15619" max="15619" width="19.28515625" style="5" customWidth="1"/>
    <col min="15620" max="15872" width="9.28515625" style="5"/>
    <col min="15873" max="15873" width="4.42578125" style="5" customWidth="1"/>
    <col min="15874" max="15874" width="82" style="5" customWidth="1"/>
    <col min="15875" max="15875" width="19.28515625" style="5" customWidth="1"/>
    <col min="15876" max="16128" width="9.28515625" style="5"/>
    <col min="16129" max="16129" width="4.42578125" style="5" customWidth="1"/>
    <col min="16130" max="16130" width="82" style="5" customWidth="1"/>
    <col min="16131" max="16131" width="19.28515625" style="5" customWidth="1"/>
    <col min="16132" max="16383" width="9.28515625" style="5"/>
    <col min="16384" max="16384" width="9.28515625" style="5" customWidth="1"/>
  </cols>
  <sheetData>
    <row r="1" spans="1:9" s="1" customFormat="1" ht="19.5" customHeight="1" thickBot="1" x14ac:dyDescent="0.35">
      <c r="A1" s="133"/>
    </row>
    <row r="2" spans="1:9" s="2" customFormat="1" ht="41.25" customHeight="1" thickBot="1" x14ac:dyDescent="0.25">
      <c r="A2" s="210" t="s">
        <v>249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25">
      <c r="B3" s="3"/>
      <c r="C3" s="3"/>
    </row>
    <row r="4" spans="1:9" s="4" customFormat="1" ht="64.5" customHeight="1" thickBot="1" x14ac:dyDescent="0.25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2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2">
      <c r="B6" s="6"/>
      <c r="C6" s="6"/>
      <c r="E6" s="6"/>
      <c r="F6" s="6"/>
      <c r="H6" s="6"/>
      <c r="I6" s="6"/>
    </row>
    <row r="7" spans="1:9" ht="12.75" customHeight="1" x14ac:dyDescent="0.2">
      <c r="B7" s="6"/>
      <c r="C7" s="6"/>
      <c r="E7" s="6"/>
      <c r="F7" s="6"/>
      <c r="H7" s="6"/>
      <c r="I7" s="6"/>
    </row>
    <row r="8" spans="1:9" ht="12.75" customHeight="1" x14ac:dyDescent="0.2">
      <c r="B8" s="6"/>
      <c r="C8" s="6"/>
      <c r="E8" s="6"/>
      <c r="F8" s="6"/>
      <c r="H8" s="6"/>
      <c r="I8" s="6"/>
    </row>
    <row r="9" spans="1:9" ht="12.75" customHeight="1" x14ac:dyDescent="0.2">
      <c r="B9" s="6"/>
      <c r="C9" s="6"/>
      <c r="E9" s="6"/>
      <c r="F9" s="6"/>
      <c r="H9" s="6"/>
      <c r="I9" s="6"/>
    </row>
    <row r="10" spans="1:9" x14ac:dyDescent="0.2">
      <c r="B10" s="6"/>
      <c r="C10" s="6"/>
      <c r="E10" s="6"/>
      <c r="F10" s="6"/>
      <c r="H10" s="6"/>
      <c r="I10" s="6"/>
    </row>
    <row r="11" spans="1:9" ht="12.75" customHeight="1" x14ac:dyDescent="0.2">
      <c r="B11" s="6"/>
      <c r="C11" s="6"/>
      <c r="E11" s="6"/>
      <c r="F11" s="6"/>
      <c r="H11" s="6"/>
      <c r="I11" s="6"/>
    </row>
    <row r="12" spans="1:9" ht="12.75" customHeight="1" x14ac:dyDescent="0.2">
      <c r="B12" s="7"/>
      <c r="C12" s="6"/>
      <c r="E12" s="7"/>
      <c r="F12" s="6"/>
      <c r="H12" s="7"/>
      <c r="I12" s="6"/>
    </row>
    <row r="13" spans="1:9" ht="12.75" customHeight="1" x14ac:dyDescent="0.2">
      <c r="B13" s="6"/>
      <c r="C13" s="6"/>
      <c r="E13" s="6"/>
      <c r="F13" s="6"/>
      <c r="H13" s="6"/>
      <c r="I13" s="6"/>
    </row>
    <row r="14" spans="1:9" ht="12.75" customHeight="1" x14ac:dyDescent="0.2">
      <c r="B14" s="6"/>
      <c r="C14" s="6"/>
      <c r="E14" s="6"/>
      <c r="F14" s="6"/>
      <c r="H14" s="6"/>
      <c r="I14" s="6"/>
    </row>
    <row r="15" spans="1:9" ht="12.75" customHeight="1" x14ac:dyDescent="0.2">
      <c r="B15" s="6"/>
      <c r="C15" s="6"/>
      <c r="E15" s="6"/>
      <c r="F15" s="6"/>
      <c r="H15" s="6"/>
      <c r="I15" s="6"/>
    </row>
    <row r="16" spans="1:9" ht="12.75" customHeight="1" x14ac:dyDescent="0.2">
      <c r="B16" s="6"/>
      <c r="C16" s="6"/>
      <c r="E16" s="6"/>
      <c r="F16" s="6"/>
      <c r="H16" s="6"/>
      <c r="I16" s="6"/>
    </row>
    <row r="17" spans="1:9" ht="12.75" customHeight="1" x14ac:dyDescent="0.2">
      <c r="B17" s="6"/>
      <c r="C17" s="6"/>
      <c r="E17" s="6"/>
      <c r="F17" s="6"/>
      <c r="H17" s="6"/>
      <c r="I17" s="6"/>
    </row>
    <row r="18" spans="1:9" ht="12.75" customHeight="1" x14ac:dyDescent="0.2">
      <c r="B18" s="6"/>
      <c r="C18" s="6"/>
      <c r="E18" s="6"/>
      <c r="F18" s="6"/>
      <c r="H18" s="6"/>
      <c r="I18" s="6"/>
    </row>
    <row r="19" spans="1:9" ht="12.75" customHeight="1" x14ac:dyDescent="0.2">
      <c r="B19" s="6"/>
      <c r="C19" s="6"/>
      <c r="E19" s="6"/>
      <c r="F19" s="6"/>
      <c r="H19" s="6"/>
      <c r="I19" s="6"/>
    </row>
    <row r="20" spans="1:9" ht="12.75" customHeight="1" x14ac:dyDescent="0.2">
      <c r="C20" s="6"/>
      <c r="F20" s="6"/>
      <c r="I20" s="6"/>
    </row>
    <row r="21" spans="1:9" ht="14.25" customHeight="1" x14ac:dyDescent="0.2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2">
      <c r="B22" s="9"/>
      <c r="C22" s="6"/>
      <c r="E22" s="9"/>
      <c r="F22" s="6"/>
      <c r="H22" s="9"/>
      <c r="I22" s="6"/>
    </row>
    <row r="23" spans="1:9" ht="12.75" customHeight="1" x14ac:dyDescent="0.2">
      <c r="B23" s="9"/>
      <c r="C23" s="6"/>
      <c r="E23" s="9"/>
      <c r="F23" s="6"/>
      <c r="H23" s="9"/>
      <c r="I23" s="6"/>
    </row>
    <row r="24" spans="1:9" ht="15" customHeight="1" x14ac:dyDescent="0.2">
      <c r="B24" s="6"/>
      <c r="C24" s="6"/>
      <c r="E24" s="6"/>
      <c r="F24" s="6"/>
      <c r="H24" s="6"/>
      <c r="I24" s="6"/>
    </row>
    <row r="25" spans="1:9" ht="16.5" customHeight="1" x14ac:dyDescent="0.2">
      <c r="B25" s="9"/>
      <c r="C25" s="6"/>
      <c r="E25" s="9"/>
      <c r="F25" s="6"/>
      <c r="H25" s="9"/>
      <c r="I25" s="6"/>
    </row>
    <row r="26" spans="1:9" ht="12.75" customHeight="1" x14ac:dyDescent="0.2">
      <c r="B26" s="9"/>
      <c r="C26" s="6"/>
      <c r="E26" s="9"/>
      <c r="F26" s="6"/>
      <c r="H26" s="9"/>
      <c r="I26" s="6"/>
    </row>
    <row r="27" spans="1:9" ht="12.75" customHeight="1" x14ac:dyDescent="0.2">
      <c r="B27" s="9"/>
      <c r="C27" s="6"/>
      <c r="E27" s="9"/>
      <c r="F27" s="6"/>
      <c r="H27" s="9"/>
      <c r="I27" s="6"/>
    </row>
    <row r="28" spans="1:9" ht="12.75" customHeight="1" x14ac:dyDescent="0.2">
      <c r="B28" s="6"/>
      <c r="C28" s="6"/>
      <c r="E28" s="6"/>
      <c r="F28" s="6"/>
      <c r="H28" s="6"/>
      <c r="I28" s="6"/>
    </row>
    <row r="29" spans="1:9" ht="12.75" customHeight="1" x14ac:dyDescent="0.2">
      <c r="B29" s="6"/>
      <c r="C29" s="6"/>
      <c r="E29" s="6"/>
      <c r="F29" s="6"/>
      <c r="H29" s="6"/>
      <c r="I29" s="6"/>
    </row>
    <row r="30" spans="1:9" ht="12.75" customHeight="1" x14ac:dyDescent="0.2">
      <c r="B30" s="6"/>
      <c r="C30" s="6"/>
      <c r="E30" s="6"/>
      <c r="F30" s="6"/>
      <c r="H30" s="6"/>
      <c r="I30" s="6"/>
    </row>
    <row r="31" spans="1:9" ht="12.75" customHeight="1" x14ac:dyDescent="0.2">
      <c r="B31" s="6"/>
      <c r="C31" s="6"/>
      <c r="E31" s="6"/>
      <c r="F31" s="6"/>
      <c r="H31" s="6"/>
      <c r="I31" s="6"/>
    </row>
    <row r="32" spans="1:9" ht="12.75" customHeight="1" x14ac:dyDescent="0.2">
      <c r="B32" s="6"/>
      <c r="C32" s="6"/>
      <c r="E32" s="6"/>
      <c r="F32" s="6"/>
      <c r="H32" s="6"/>
      <c r="I32" s="6"/>
    </row>
    <row r="33" spans="2:9" ht="12.75" customHeight="1" x14ac:dyDescent="0.2">
      <c r="B33" s="6"/>
      <c r="C33" s="6"/>
      <c r="E33" s="6"/>
      <c r="F33" s="6"/>
      <c r="H33" s="6"/>
      <c r="I33" s="6"/>
    </row>
    <row r="34" spans="2:9" ht="12.75" customHeight="1" x14ac:dyDescent="0.2">
      <c r="B34" s="6"/>
      <c r="C34" s="6"/>
      <c r="E34" s="6"/>
      <c r="F34" s="6"/>
      <c r="H34" s="6"/>
      <c r="I34" s="6"/>
    </row>
    <row r="35" spans="2:9" ht="12.75" customHeight="1" x14ac:dyDescent="0.2">
      <c r="B35" s="6"/>
      <c r="C35" s="6"/>
      <c r="E35" s="6"/>
      <c r="F35" s="6"/>
      <c r="H35" s="6"/>
      <c r="I35" s="6"/>
    </row>
    <row r="36" spans="2:9" ht="12.75" customHeight="1" x14ac:dyDescent="0.2">
      <c r="B36" s="6"/>
      <c r="C36" s="6"/>
      <c r="E36" s="6"/>
      <c r="F36" s="6"/>
      <c r="H36" s="6"/>
      <c r="I36" s="6"/>
    </row>
    <row r="37" spans="2:9" ht="12.75" customHeight="1" x14ac:dyDescent="0.2">
      <c r="B37" s="6"/>
      <c r="C37" s="6"/>
      <c r="E37" s="6"/>
      <c r="F37" s="6"/>
      <c r="H37" s="6"/>
      <c r="I37" s="6"/>
    </row>
    <row r="38" spans="2:9" ht="12.75" customHeight="1" x14ac:dyDescent="0.2">
      <c r="B38" s="6"/>
      <c r="C38" s="6"/>
      <c r="E38" s="6"/>
      <c r="F38" s="6"/>
      <c r="H38" s="6"/>
      <c r="I38" s="6"/>
    </row>
    <row r="39" spans="2:9" ht="12.75" customHeight="1" x14ac:dyDescent="0.2">
      <c r="B39" s="6"/>
      <c r="C39" s="6"/>
      <c r="E39" s="6"/>
      <c r="F39" s="6"/>
      <c r="H39" s="6"/>
      <c r="I39" s="6"/>
    </row>
    <row r="40" spans="2:9" ht="12.75" customHeight="1" x14ac:dyDescent="0.2">
      <c r="B40" s="6"/>
      <c r="C40" s="6"/>
      <c r="E40" s="6"/>
      <c r="F40" s="6"/>
      <c r="H40" s="6"/>
      <c r="I40" s="6"/>
    </row>
    <row r="41" spans="2:9" ht="12.75" customHeight="1" x14ac:dyDescent="0.2">
      <c r="B41" s="6"/>
      <c r="C41" s="6"/>
      <c r="E41" s="6"/>
      <c r="F41" s="6"/>
      <c r="H41" s="6"/>
      <c r="I41" s="6"/>
    </row>
    <row r="42" spans="2:9" ht="12.75" customHeight="1" x14ac:dyDescent="0.2">
      <c r="B42" s="6"/>
      <c r="C42" s="6"/>
      <c r="E42" s="6"/>
      <c r="F42" s="6"/>
      <c r="H42" s="6"/>
      <c r="I42" s="6"/>
    </row>
    <row r="43" spans="2:9" ht="12.75" customHeight="1" x14ac:dyDescent="0.2">
      <c r="B43" s="6"/>
      <c r="C43" s="6"/>
      <c r="E43" s="6"/>
      <c r="F43" s="6"/>
      <c r="H43" s="6"/>
      <c r="I43" s="6"/>
    </row>
    <row r="44" spans="2:9" ht="12.75" customHeight="1" x14ac:dyDescent="0.2">
      <c r="B44" s="6"/>
      <c r="C44" s="6"/>
      <c r="E44" s="6"/>
      <c r="F44" s="6"/>
      <c r="H44" s="6"/>
      <c r="I44" s="6"/>
    </row>
    <row r="45" spans="2:9" ht="12.75" customHeight="1" x14ac:dyDescent="0.2">
      <c r="B45" s="6"/>
      <c r="C45" s="6"/>
      <c r="E45" s="6"/>
      <c r="F45" s="6"/>
      <c r="H45" s="6"/>
      <c r="I45" s="6"/>
    </row>
    <row r="46" spans="2:9" ht="12.75" customHeight="1" x14ac:dyDescent="0.2">
      <c r="B46" s="6"/>
      <c r="C46" s="6"/>
      <c r="E46" s="6"/>
      <c r="F46" s="6"/>
      <c r="H46" s="6"/>
      <c r="I46" s="6"/>
    </row>
    <row r="47" spans="2:9" ht="12.75" customHeight="1" x14ac:dyDescent="0.2">
      <c r="B47" s="6"/>
      <c r="C47" s="6"/>
      <c r="E47" s="6"/>
      <c r="F47" s="6"/>
      <c r="H47" s="6"/>
      <c r="I47" s="6"/>
    </row>
    <row r="48" spans="2:9" x14ac:dyDescent="0.2">
      <c r="B48" s="10"/>
      <c r="C48" s="6"/>
      <c r="E48" s="10"/>
      <c r="F48" s="6"/>
      <c r="H48" s="10"/>
      <c r="I48" s="6"/>
    </row>
    <row r="49" spans="2:9" x14ac:dyDescent="0.2">
      <c r="B49" s="3"/>
      <c r="C49" s="3"/>
      <c r="E49" s="3"/>
      <c r="F49" s="3"/>
      <c r="H49" s="3"/>
      <c r="I49" s="3"/>
    </row>
    <row r="120" spans="19:19" x14ac:dyDescent="0.2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D'ORAZI</dc:creator>
  <cp:lastModifiedBy>Luisa Di Loreto</cp:lastModifiedBy>
  <cp:lastPrinted>2020-05-27T16:06:35Z</cp:lastPrinted>
  <dcterms:created xsi:type="dcterms:W3CDTF">2003-09-29T10:34:29Z</dcterms:created>
  <dcterms:modified xsi:type="dcterms:W3CDTF">2022-10-13T12:25:25Z</dcterms:modified>
</cp:coreProperties>
</file>