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gliani\Desktop\SGI\RIETI\MODELLO LA 2019\III Versione\"/>
    </mc:Choice>
  </mc:AlternateContent>
  <xr:revisionPtr revIDLastSave="0" documentId="13_ncr:1_{4D8F25DB-D0E6-4714-8167-2830175A01F4}" xr6:coauthVersionLast="44" xr6:coauthVersionMax="44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3780" yWindow="240" windowWidth="15000" windowHeight="9760" tabRatio="857" activeTab="1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1" i="11" s="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17" i="11" l="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10" i="13"/>
  <c r="N18" i="13"/>
  <c r="N17" i="13" s="1"/>
  <c r="N29" i="13" l="1"/>
  <c r="E99" i="13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L101" i="11"/>
  <c r="K101" i="11"/>
  <c r="J101" i="11"/>
  <c r="I101" i="1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L75" i="11" s="1"/>
  <c r="K76" i="11"/>
  <c r="K75" i="11" s="1"/>
  <c r="J76" i="11"/>
  <c r="J75" i="11" s="1"/>
  <c r="I76" i="11"/>
  <c r="I75" i="11" s="1"/>
  <c r="H76" i="11"/>
  <c r="G76" i="11"/>
  <c r="G75" i="11" s="1"/>
  <c r="H75" i="11"/>
  <c r="M68" i="11"/>
  <c r="L68" i="11"/>
  <c r="L61" i="11" s="1"/>
  <c r="K68" i="11"/>
  <c r="J68" i="11"/>
  <c r="I68" i="11"/>
  <c r="H68" i="11"/>
  <c r="G68" i="11"/>
  <c r="M62" i="11"/>
  <c r="M61" i="11" s="1"/>
  <c r="L62" i="11"/>
  <c r="K62" i="11"/>
  <c r="J62" i="11"/>
  <c r="I62" i="11"/>
  <c r="I61" i="11" s="1"/>
  <c r="H62" i="11"/>
  <c r="G62" i="11"/>
  <c r="M56" i="11"/>
  <c r="L56" i="11"/>
  <c r="L55" i="11" s="1"/>
  <c r="K56" i="11"/>
  <c r="K55" i="11" s="1"/>
  <c r="J56" i="11"/>
  <c r="J55" i="11" s="1"/>
  <c r="I56" i="11"/>
  <c r="I55" i="11" s="1"/>
  <c r="H56" i="11"/>
  <c r="H55" i="11" s="1"/>
  <c r="G56" i="11"/>
  <c r="G55" i="11" s="1"/>
  <c r="M55" i="11"/>
  <c r="M51" i="11"/>
  <c r="L51" i="11"/>
  <c r="L49" i="11" s="1"/>
  <c r="K51" i="11"/>
  <c r="K49" i="11" s="1"/>
  <c r="J51" i="11"/>
  <c r="J49" i="11" s="1"/>
  <c r="I51" i="11"/>
  <c r="H51" i="11"/>
  <c r="G51" i="11"/>
  <c r="G49" i="11" s="1"/>
  <c r="M49" i="11"/>
  <c r="I49" i="11"/>
  <c r="H49" i="11"/>
  <c r="M43" i="11"/>
  <c r="L43" i="11"/>
  <c r="K43" i="11"/>
  <c r="J43" i="11"/>
  <c r="I43" i="11"/>
  <c r="H43" i="11"/>
  <c r="G43" i="11"/>
  <c r="M37" i="11"/>
  <c r="L37" i="11"/>
  <c r="K37" i="11"/>
  <c r="J37" i="11"/>
  <c r="I37" i="11"/>
  <c r="H37" i="11"/>
  <c r="G37" i="11"/>
  <c r="M30" i="11"/>
  <c r="L30" i="11"/>
  <c r="K30" i="11"/>
  <c r="J30" i="11"/>
  <c r="I30" i="11"/>
  <c r="H30" i="11"/>
  <c r="G30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M118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O75" i="13" s="1"/>
  <c r="M76" i="13"/>
  <c r="M75" i="13" s="1"/>
  <c r="L76" i="13"/>
  <c r="L75" i="13" s="1"/>
  <c r="K76" i="13"/>
  <c r="K75" i="13" s="1"/>
  <c r="J76" i="13"/>
  <c r="I76" i="13"/>
  <c r="I75" i="13" s="1"/>
  <c r="H76" i="13"/>
  <c r="H75" i="13" s="1"/>
  <c r="G76" i="13"/>
  <c r="G75" i="13" s="1"/>
  <c r="F76" i="13"/>
  <c r="F75" i="13" s="1"/>
  <c r="J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P55" i="13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R118" i="13" l="1"/>
  <c r="L118" i="11"/>
  <c r="H61" i="11"/>
  <c r="M29" i="11"/>
  <c r="I29" i="11"/>
  <c r="K27" i="11"/>
  <c r="C5" i="12" s="1"/>
  <c r="G27" i="11"/>
  <c r="M27" i="11"/>
  <c r="I27" i="11"/>
  <c r="L118" i="13"/>
  <c r="F118" i="13"/>
  <c r="J118" i="13"/>
  <c r="O118" i="13"/>
  <c r="J29" i="11"/>
  <c r="J99" i="11" s="1"/>
  <c r="H29" i="11"/>
  <c r="H99" i="11" s="1"/>
  <c r="L29" i="11"/>
  <c r="J61" i="11"/>
  <c r="G61" i="11"/>
  <c r="G99" i="11" s="1"/>
  <c r="K61" i="11"/>
  <c r="I118" i="11"/>
  <c r="M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F29" i="11"/>
  <c r="J27" i="11"/>
  <c r="I99" i="11"/>
  <c r="M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M120" i="11" l="1"/>
  <c r="L120" i="11"/>
  <c r="I120" i="11"/>
  <c r="J120" i="11"/>
  <c r="R99" i="13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<sst xmlns="http://schemas.openxmlformats.org/spreadsheetml/2006/main" count="482" uniqueCount="258">
  <si>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</si>
  <si>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</si>
  <si>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</si>
  <si>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</si>
  <si>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</si>
  <si>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</si>
  <si>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</si>
  <si>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</si>
  <si>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</si>
  <si>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</si>
  <si>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</si>
  <si>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</si>
  <si>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</si>
  <si>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</si>
  <si>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</si>
  <si>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</si>
  <si>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</si>
  <si>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</si>
  <si>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</si>
  <si>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</si>
  <si>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</si>
  <si>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</si>
  <si>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</si>
  <si>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</si>
  <si>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</si>
  <si>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</si>
  <si>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</si>
  <si>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</si>
  <si>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</si>
  <si>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</si>
  <si>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</si>
  <si>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</si>
  <si>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</si>
  <si>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</si>
  <si>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</si>
  <si>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</si>
  <si>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</si>
  <si>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</si>
  <si>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</si>
  <si>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</si>
  <si>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</si>
  <si>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</si>
  <si>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</si>
  <si>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</si>
  <si>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</si>
  <si>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</si>
  <si>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</si>
  <si>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</si>
  <si>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</si>
  <si>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</si>
  <si>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</si>
  <si>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</si>
  <si>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</si>
  <si>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</si>
  <si>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</si>
  <si>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</si>
  <si>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</si>
  <si>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</si>
  <si>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</si>
  <si>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</si>
  <si>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</si>
  <si>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</si>
  <si>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</si>
  <si>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</si>
  <si>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</si>
  <si>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</si>
  <si>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</si>
  <si>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</si>
  <si>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</si>
  <si>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</si>
  <si>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</si>
  <si>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</si>
  <si>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</si>
  <si>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</si>
  <si>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</si>
  <si>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</si>
  <si>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</si>
  <si>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</si>
  <si>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</si>
  <si>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</si>
  <si>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</si>
  <si>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</si>
  <si>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</si>
  <si>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</si>
  <si>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</si>
  <si>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</si>
  <si>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</si>
  <si>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</si>
  <si>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</si>
  <si>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</si>
  <si>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</si>
  <si>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</si>
  <si>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</si>
  <si>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</si>
  <si>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</si>
  <si>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</si>
  <si>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</si>
  <si>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</si>
  <si>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</si>
  <si>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</si>
  <si>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</si>
  <si>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</si>
  <si>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</si>
  <si>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</si>
  <si>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</si>
  <si>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</si>
  <si>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</si>
  <si>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</si>
  <si>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</si>
  <si>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</si>
  <si>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</si>
  <si>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</si>
  <si>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</si>
  <si>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</si>
  <si>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</si>
  <si>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</si>
  <si>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</si>
  <si>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</si>
  <si>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</si>
  <si>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</si>
  <si>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</si>
  <si>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</si>
  <si>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</si>
  <si>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</si>
  <si>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</si>
  <si>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</si>
  <si>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</si>
  <si>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</si>
  <si>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</si>
  <si>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</si>
  <si>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</si>
  <si>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</si>
  <si>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</si>
  <si>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</si>
  <si>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</si>
  <si>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</si>
  <si>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</si>
  <si>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</si>
  <si>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</si>
  <si>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</si>
  <si>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</si>
  <si>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</si>
  <si>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</si>
  <si>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</si>
  <si>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</si>
  <si>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</si>
  <si>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</si>
  <si>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</si>
  <si>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</si>
  <si>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</si>
  <si>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</si>
  <si>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</si>
  <si>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</si>
  <si>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</si>
  <si>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</si>
  <si>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</si>
  <si>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</si>
  <si>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</si>
  <si>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</si>
  <si>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</si>
  <si>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</si>
  <si>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</si>
  <si>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</si>
  <si>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</si>
  <si>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</si>
  <si>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</si>
  <si>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</si>
  <si>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</si>
  <si>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</si>
  <si>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</si>
  <si>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</si>
  <si>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</si>
  <si>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</si>
  <si>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</si>
  <si>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</si>
  <si>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</si>
  <si>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</si>
  <si>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</si>
  <si>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</si>
  <si>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</si>
  <si>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</si>
  <si>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</si>
  <si>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</si>
  <si>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</si>
  <si>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</si>
  <si>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</si>
  <si>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</si>
  <si>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</si>
  <si>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</si>
  <si>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</si>
  <si>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</si>
  <si>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</si>
  <si>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</si>
  <si>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</si>
  <si>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</si>
  <si>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</si>
  <si>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</si>
  <si>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</si>
  <si>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</si>
  <si>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</si>
  <si>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</si>
  <si>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</si>
  <si>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</si>
  <si>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</si>
  <si>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</si>
  <si>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</si>
  <si>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</si>
  <si>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</si>
  <si>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</si>
  <si>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</si>
  <si>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</si>
  <si>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</si>
  <si>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</si>
  <si>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</si>
  <si>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</si>
  <si>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</si>
  <si>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</si>
  <si>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</si>
  <si>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</si>
  <si>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</si>
  <si>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</si>
  <si>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</si>
  <si>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</si>
  <si>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</si>
  <si>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</si>
  <si>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</si>
  <si>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</si>
  <si>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</si>
  <si>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</si>
  <si>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</si>
  <si>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</si>
  <si>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</si>
  <si>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</si>
  <si>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</si>
  <si>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</si>
  <si>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</si>
  <si>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</si>
  <si>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</si>
  <si>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</si>
  <si>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</si>
  <si>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</si>
  <si>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Mobilità attiva
 extra-regionale 
</t>
    </r>
    <r>
      <rPr>
        <sz val="6"/>
        <rFont val="Calibri"/>
        <family val="2"/>
        <scheme val="minor"/>
      </rPr>
      <t>AA0460+AA0470+AA0490+AA0500+AA0510+AA0520+AA0530+AA0550+AA0560+AA0561+AA0620+AA0630+AA0640+AA0650+EA0080+EA0180</t>
    </r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</si>
  <si>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</si>
  <si>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</si>
  <si>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</si>
  <si>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</si>
  <si>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</si>
  <si>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</si>
  <si>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</si>
  <si>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</si>
  <si>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r>
      <t xml:space="preserve">Mobilità passiva extra-regionale
</t>
    </r>
    <r>
      <rPr>
        <sz val="6"/>
        <rFont val="Calibri"/>
        <family val="2"/>
        <scheme val="minor"/>
      </rPr>
      <t>BA0090, BA0480+BA0520+BA0560+BA0730+BA0780+ BA0830+BA0990+BA1060+BA1120+BA1550+EA0360+EA0490</t>
    </r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</si>
  <si>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</si>
  <si>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</si>
  <si>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</si>
  <si>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</si>
  <si>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</si>
  <si>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</si>
  <si>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Ricavi per attività di ricerca 
</t>
    </r>
    <r>
      <rPr>
        <sz val="8"/>
        <rFont val="Calibri"/>
        <family val="2"/>
        <scheme val="minor"/>
      </rPr>
      <t>AA0190+AA0200
+AA0210+AA220
+AA300+AA310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</si>
</sst>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opLeftCell="J106" zoomScale="80" zoomScaleNormal="80" zoomScaleSheetLayoutView="75" workbookViewId="0">
      <selection activeCell="O120" sqref="O120:S120"/>
    </sheetView>
  </sheetViews>
  <sheetFormatPr defaultColWidth="9.1796875" defaultRowHeight="13" x14ac:dyDescent="0.3"/>
  <cols>
    <col min="1" max="1" width="6.7265625" style="49" bestFit="1" customWidth="1"/>
    <col min="2" max="2" width="6.1796875" style="34" bestFit="1" customWidth="1"/>
    <col min="3" max="3" width="5.54296875" style="34" bestFit="1" customWidth="1"/>
    <col min="4" max="4" width="61.7265625" style="38" bestFit="1" customWidth="1"/>
    <col min="5" max="13" width="15.7265625" style="39" customWidth="1"/>
    <col min="14" max="14" width="15.1796875" style="161" bestFit="1" customWidth="1"/>
    <col min="15" max="19" width="14.7265625" style="39" customWidth="1"/>
    <col min="20" max="16384" width="9.1796875" style="36"/>
  </cols>
  <sheetData>
    <row r="1" spans="1:20" s="33" customFormat="1" ht="35.25" customHeight="1" thickBot="1" x14ac:dyDescent="0.3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35">
      <c r="A2" s="125"/>
      <c r="B2" s="126"/>
      <c r="C2" s="127"/>
      <c r="D2" s="179" t="s">
        <v>252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3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3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120110</v>
      </c>
      <c r="H4" s="182"/>
      <c r="I4" s="11"/>
      <c r="J4" s="14" t="s">
        <v>3</v>
      </c>
      <c r="K4" s="15"/>
      <c r="L4" s="16"/>
      <c r="M4" s="16"/>
      <c r="N4" s="155"/>
      <c r="O4" s="52">
        <v>2019</v>
      </c>
      <c r="P4" s="17"/>
      <c r="Q4" s="11"/>
      <c r="R4" s="11"/>
      <c r="S4" s="12"/>
    </row>
    <row r="5" spans="1:20" s="33" customFormat="1" ht="12" customHeight="1" thickBot="1" x14ac:dyDescent="0.3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3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3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3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249</v>
      </c>
      <c r="I8" s="32" t="s">
        <v>13</v>
      </c>
      <c r="J8" s="31" t="s">
        <v>247</v>
      </c>
      <c r="K8" s="31" t="s">
        <v>238</v>
      </c>
      <c r="L8" s="31" t="s">
        <v>239</v>
      </c>
      <c r="M8" s="31" t="s">
        <v>248</v>
      </c>
      <c r="N8" s="153" t="s">
        <v>256</v>
      </c>
      <c r="O8" s="164"/>
      <c r="P8" s="164"/>
      <c r="Q8" s="166"/>
      <c r="R8" s="164"/>
      <c r="S8" s="168"/>
    </row>
    <row r="9" spans="1:20" ht="23.25" customHeight="1" x14ac:dyDescent="0.3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3">
      <c r="A10" s="94" t="s">
        <v>39</v>
      </c>
      <c r="B10" s="95"/>
      <c r="C10" s="96"/>
      <c r="D10" s="44" t="s">
        <v>40</v>
      </c>
      <c r="E10" s="139">
        <f>SUM(E11:E12)</f>
        <v>1300636.4400000002</v>
      </c>
      <c r="F10" s="139">
        <f t="shared" ref="F10:R10" si="0">SUM(F11:F12)</f>
        <v>13903.060000000001</v>
      </c>
      <c r="G10" s="139">
        <f t="shared" si="0"/>
        <v>0</v>
      </c>
      <c r="H10" s="139">
        <f t="shared" si="0"/>
        <v>75233.319999999992</v>
      </c>
      <c r="I10" s="139">
        <f t="shared" si="0"/>
        <v>214772.65999999997</v>
      </c>
      <c r="J10" s="139">
        <f t="shared" si="0"/>
        <v>889840.45</v>
      </c>
      <c r="K10" s="139">
        <f t="shared" si="0"/>
        <v>10050.119999999999</v>
      </c>
      <c r="L10" s="139">
        <f t="shared" si="0"/>
        <v>67691.600000000006</v>
      </c>
      <c r="M10" s="139">
        <f t="shared" si="0"/>
        <v>110262.54999999999</v>
      </c>
      <c r="N10" s="148">
        <f>SUM(N11:N12)</f>
        <v>0</v>
      </c>
      <c r="O10" s="139">
        <f t="shared" si="0"/>
        <v>67374.44</v>
      </c>
      <c r="P10" s="139">
        <f t="shared" si="0"/>
        <v>13544.32</v>
      </c>
      <c r="Q10" s="139">
        <f t="shared" si="0"/>
        <v>48958.5</v>
      </c>
      <c r="R10" s="139">
        <f t="shared" si="0"/>
        <v>8304.65</v>
      </c>
      <c r="S10" s="138">
        <f>SUM(E10:R10)</f>
        <v>2820572.11</v>
      </c>
      <c r="T10" s="40"/>
    </row>
    <row r="11" spans="1:20" s="37" customFormat="1" x14ac:dyDescent="0.3">
      <c r="A11" s="94"/>
      <c r="B11" s="95" t="s">
        <v>41</v>
      </c>
      <c r="C11" s="96"/>
      <c r="D11" s="92" t="s">
        <v>42</v>
      </c>
      <c r="E11" s="134">
        <v>1300284.33</v>
      </c>
      <c r="F11" s="134">
        <v>7848.5</v>
      </c>
      <c r="G11" s="134">
        <v>0</v>
      </c>
      <c r="H11" s="134">
        <v>31916.3</v>
      </c>
      <c r="I11" s="134">
        <v>190285.8</v>
      </c>
      <c r="J11" s="134">
        <v>511889.19</v>
      </c>
      <c r="K11" s="134">
        <v>8069.07</v>
      </c>
      <c r="L11" s="134">
        <v>29007.61</v>
      </c>
      <c r="M11" s="134">
        <v>47615.95</v>
      </c>
      <c r="N11" s="159">
        <v>0</v>
      </c>
      <c r="O11" s="134">
        <v>67374.44</v>
      </c>
      <c r="P11" s="134">
        <v>12782.48</v>
      </c>
      <c r="Q11" s="134">
        <v>45041.18</v>
      </c>
      <c r="R11" s="134">
        <v>7931.09</v>
      </c>
      <c r="S11" s="137">
        <f t="shared" ref="S11:S27" si="1">SUM(E11:R11)</f>
        <v>2260045.9400000004</v>
      </c>
      <c r="T11" s="40"/>
    </row>
    <row r="12" spans="1:20" s="37" customFormat="1" ht="24" x14ac:dyDescent="0.3">
      <c r="A12" s="94"/>
      <c r="B12" s="95" t="s">
        <v>43</v>
      </c>
      <c r="C12" s="96"/>
      <c r="D12" s="92" t="s">
        <v>44</v>
      </c>
      <c r="E12" s="134">
        <v>352.11</v>
      </c>
      <c r="F12" s="134">
        <v>6054.56</v>
      </c>
      <c r="G12" s="134">
        <v>0</v>
      </c>
      <c r="H12" s="134">
        <v>43317.02</v>
      </c>
      <c r="I12" s="134">
        <v>24486.86</v>
      </c>
      <c r="J12" s="134">
        <v>377951.26</v>
      </c>
      <c r="K12" s="134">
        <v>1981.05</v>
      </c>
      <c r="L12" s="134">
        <v>38683.99</v>
      </c>
      <c r="M12" s="134">
        <v>62646.6</v>
      </c>
      <c r="N12" s="159">
        <v>0</v>
      </c>
      <c r="O12" s="134">
        <v>0</v>
      </c>
      <c r="P12" s="134">
        <v>761.84</v>
      </c>
      <c r="Q12" s="134">
        <v>3917.32</v>
      </c>
      <c r="R12" s="134">
        <v>373.56</v>
      </c>
      <c r="S12" s="137">
        <f t="shared" si="1"/>
        <v>560526.16999999993</v>
      </c>
      <c r="T12" s="40"/>
    </row>
    <row r="13" spans="1:20" s="37" customFormat="1" ht="30.75" customHeight="1" x14ac:dyDescent="0.3">
      <c r="A13" s="94" t="s">
        <v>45</v>
      </c>
      <c r="B13" s="95"/>
      <c r="C13" s="96"/>
      <c r="D13" s="44" t="s">
        <v>46</v>
      </c>
      <c r="E13" s="134">
        <v>414.25</v>
      </c>
      <c r="F13" s="134">
        <v>4933.34</v>
      </c>
      <c r="G13" s="134">
        <v>0</v>
      </c>
      <c r="H13" s="134">
        <v>35441.199999999997</v>
      </c>
      <c r="I13" s="134">
        <v>20204.669999999998</v>
      </c>
      <c r="J13" s="134">
        <v>561923.47</v>
      </c>
      <c r="K13" s="134">
        <v>2698.68</v>
      </c>
      <c r="L13" s="134">
        <v>7588.26</v>
      </c>
      <c r="M13" s="134">
        <v>60922.17</v>
      </c>
      <c r="N13" s="159">
        <v>0</v>
      </c>
      <c r="O13" s="134">
        <v>60083.3</v>
      </c>
      <c r="P13" s="134">
        <v>6960.32</v>
      </c>
      <c r="Q13" s="134">
        <v>35877.78</v>
      </c>
      <c r="R13" s="134">
        <v>8054.85</v>
      </c>
      <c r="S13" s="137">
        <f t="shared" si="1"/>
        <v>805102.29</v>
      </c>
      <c r="T13" s="40"/>
    </row>
    <row r="14" spans="1:20" s="37" customFormat="1" ht="28" x14ac:dyDescent="0.3">
      <c r="A14" s="94" t="s">
        <v>47</v>
      </c>
      <c r="B14" s="96"/>
      <c r="C14" s="96"/>
      <c r="D14" s="44" t="s">
        <v>48</v>
      </c>
      <c r="E14" s="134">
        <v>2071.2399999999998</v>
      </c>
      <c r="F14" s="134">
        <v>28404.1</v>
      </c>
      <c r="G14" s="134">
        <v>0</v>
      </c>
      <c r="H14" s="134">
        <v>153578.51</v>
      </c>
      <c r="I14" s="134">
        <v>28346.85</v>
      </c>
      <c r="J14" s="134">
        <v>623504.12</v>
      </c>
      <c r="K14" s="134">
        <v>14341.72</v>
      </c>
      <c r="L14" s="134">
        <v>23136.13</v>
      </c>
      <c r="M14" s="134">
        <v>80487.67</v>
      </c>
      <c r="N14" s="159">
        <v>0</v>
      </c>
      <c r="O14" s="134">
        <v>84082.25</v>
      </c>
      <c r="P14" s="134">
        <v>8122.85</v>
      </c>
      <c r="Q14" s="134">
        <v>46895.27</v>
      </c>
      <c r="R14" s="134">
        <v>7498.07</v>
      </c>
      <c r="S14" s="137">
        <f t="shared" si="1"/>
        <v>1100468.78</v>
      </c>
      <c r="T14" s="40"/>
    </row>
    <row r="15" spans="1:20" s="37" customFormat="1" ht="14" x14ac:dyDescent="0.3">
      <c r="A15" s="94" t="s">
        <v>49</v>
      </c>
      <c r="B15" s="96"/>
      <c r="C15" s="96"/>
      <c r="D15" s="44" t="s">
        <v>50</v>
      </c>
      <c r="E15" s="134">
        <v>15257.42</v>
      </c>
      <c r="F15" s="134">
        <v>17191.95</v>
      </c>
      <c r="G15" s="134">
        <v>0</v>
      </c>
      <c r="H15" s="134">
        <v>370163.6</v>
      </c>
      <c r="I15" s="134">
        <v>17762.02</v>
      </c>
      <c r="J15" s="134">
        <v>1524121.19</v>
      </c>
      <c r="K15" s="134">
        <v>13135.57</v>
      </c>
      <c r="L15" s="134">
        <v>39878.74</v>
      </c>
      <c r="M15" s="134">
        <v>143939.79999999999</v>
      </c>
      <c r="N15" s="159">
        <v>0</v>
      </c>
      <c r="O15" s="134">
        <v>120301.63</v>
      </c>
      <c r="P15" s="134">
        <v>12330.15</v>
      </c>
      <c r="Q15" s="134">
        <v>76612.75</v>
      </c>
      <c r="R15" s="134">
        <v>24905.43</v>
      </c>
      <c r="S15" s="137">
        <f t="shared" si="1"/>
        <v>2375600.25</v>
      </c>
      <c r="T15" s="40"/>
    </row>
    <row r="16" spans="1:20" s="37" customFormat="1" ht="14" x14ac:dyDescent="0.3">
      <c r="A16" s="94" t="s">
        <v>51</v>
      </c>
      <c r="B16" s="96"/>
      <c r="C16" s="96"/>
      <c r="D16" s="44" t="s">
        <v>52</v>
      </c>
      <c r="E16" s="134">
        <v>1242.75</v>
      </c>
      <c r="F16" s="134">
        <v>6278.8</v>
      </c>
      <c r="G16" s="134">
        <v>0</v>
      </c>
      <c r="H16" s="134">
        <v>55130.75</v>
      </c>
      <c r="I16" s="134">
        <v>25059.83</v>
      </c>
      <c r="J16" s="134">
        <v>600411.38</v>
      </c>
      <c r="K16" s="134">
        <v>1654.58</v>
      </c>
      <c r="L16" s="134">
        <v>23082.31</v>
      </c>
      <c r="M16" s="134">
        <v>51303.5</v>
      </c>
      <c r="N16" s="159">
        <v>0</v>
      </c>
      <c r="O16" s="134">
        <v>59046.01</v>
      </c>
      <c r="P16" s="134">
        <v>7617.87</v>
      </c>
      <c r="Q16" s="134">
        <v>14546.69</v>
      </c>
      <c r="R16" s="134">
        <v>8084.68</v>
      </c>
      <c r="S16" s="137">
        <f t="shared" si="1"/>
        <v>853459.15</v>
      </c>
      <c r="T16" s="40"/>
    </row>
    <row r="17" spans="1:20" s="37" customFormat="1" ht="42" x14ac:dyDescent="0.3">
      <c r="A17" s="94" t="s">
        <v>53</v>
      </c>
      <c r="B17" s="95"/>
      <c r="C17" s="97"/>
      <c r="D17" s="44" t="s">
        <v>54</v>
      </c>
      <c r="E17" s="139">
        <f>SUM(E18,E22)</f>
        <v>77818.600000000006</v>
      </c>
      <c r="F17" s="139">
        <f t="shared" ref="F17:Q17" si="2">SUM(F18,F22)</f>
        <v>4664.25</v>
      </c>
      <c r="G17" s="139">
        <f t="shared" si="2"/>
        <v>42691.869999999995</v>
      </c>
      <c r="H17" s="139">
        <f t="shared" si="2"/>
        <v>299871.88999999996</v>
      </c>
      <c r="I17" s="139">
        <f t="shared" si="2"/>
        <v>84950.1</v>
      </c>
      <c r="J17" s="139">
        <f t="shared" si="2"/>
        <v>528739.19999999995</v>
      </c>
      <c r="K17" s="139">
        <f t="shared" si="2"/>
        <v>10598.29</v>
      </c>
      <c r="L17" s="139">
        <f t="shared" si="2"/>
        <v>60275.560000000005</v>
      </c>
      <c r="M17" s="139">
        <f t="shared" si="2"/>
        <v>108102.53</v>
      </c>
      <c r="N17" s="148">
        <f t="shared" ref="N17" si="3">SUM(N18,N22)</f>
        <v>0</v>
      </c>
      <c r="O17" s="139">
        <f t="shared" si="2"/>
        <v>86715.37</v>
      </c>
      <c r="P17" s="139">
        <f>SUM(P18,P22)</f>
        <v>13715.25</v>
      </c>
      <c r="Q17" s="139">
        <f t="shared" si="2"/>
        <v>93386.110000000015</v>
      </c>
      <c r="R17" s="139">
        <f>SUM(R18,R22)</f>
        <v>18020.399999999998</v>
      </c>
      <c r="S17" s="138">
        <f t="shared" si="1"/>
        <v>1429549.4200000002</v>
      </c>
      <c r="T17" s="40"/>
    </row>
    <row r="18" spans="1:20" s="37" customFormat="1" x14ac:dyDescent="0.3">
      <c r="A18" s="94"/>
      <c r="B18" s="95" t="s">
        <v>55</v>
      </c>
      <c r="C18" s="97"/>
      <c r="D18" s="92" t="s">
        <v>211</v>
      </c>
      <c r="E18" s="140">
        <f>SUM(E19:E21)</f>
        <v>39767.870000000003</v>
      </c>
      <c r="F18" s="140">
        <f t="shared" ref="F18:Q18" si="4">SUM(F19:F21)</f>
        <v>1898.5900000000001</v>
      </c>
      <c r="G18" s="140">
        <f t="shared" si="4"/>
        <v>9524.27</v>
      </c>
      <c r="H18" s="140">
        <f t="shared" si="4"/>
        <v>232927.40999999997</v>
      </c>
      <c r="I18" s="140">
        <f t="shared" si="4"/>
        <v>61096.52</v>
      </c>
      <c r="J18" s="140">
        <f t="shared" si="4"/>
        <v>424829.54</v>
      </c>
      <c r="K18" s="140">
        <f t="shared" si="4"/>
        <v>6158.7800000000007</v>
      </c>
      <c r="L18" s="140">
        <f t="shared" si="4"/>
        <v>52633.48</v>
      </c>
      <c r="M18" s="140">
        <f t="shared" si="4"/>
        <v>71113.649999999994</v>
      </c>
      <c r="N18" s="149">
        <f t="shared" ref="N18" si="5">SUM(N19:N21)</f>
        <v>0</v>
      </c>
      <c r="O18" s="140">
        <f t="shared" si="4"/>
        <v>73156.89</v>
      </c>
      <c r="P18" s="140">
        <f t="shared" si="4"/>
        <v>10175.61</v>
      </c>
      <c r="Q18" s="140">
        <f t="shared" si="4"/>
        <v>51139.780000000006</v>
      </c>
      <c r="R18" s="140">
        <f>SUM(R19:R21)</f>
        <v>14811.8</v>
      </c>
      <c r="S18" s="138">
        <f t="shared" si="1"/>
        <v>1049234.19</v>
      </c>
      <c r="T18" s="40"/>
    </row>
    <row r="19" spans="1:20" s="37" customFormat="1" x14ac:dyDescent="0.3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243.43</v>
      </c>
      <c r="H19" s="134">
        <v>10041.67</v>
      </c>
      <c r="I19" s="134">
        <v>23280.61</v>
      </c>
      <c r="J19" s="134">
        <v>185511.72</v>
      </c>
      <c r="K19" s="134">
        <v>1677.83</v>
      </c>
      <c r="L19" s="134">
        <v>24756.03</v>
      </c>
      <c r="M19" s="134">
        <v>38844.589999999997</v>
      </c>
      <c r="N19" s="159">
        <v>0</v>
      </c>
      <c r="O19" s="134">
        <v>26454.080000000002</v>
      </c>
      <c r="P19" s="134">
        <v>3846.84</v>
      </c>
      <c r="Q19" s="134">
        <v>13951.52</v>
      </c>
      <c r="R19" s="134">
        <v>7182.34</v>
      </c>
      <c r="S19" s="137">
        <f t="shared" si="1"/>
        <v>335790.66000000009</v>
      </c>
      <c r="T19" s="40"/>
    </row>
    <row r="20" spans="1:20" s="37" customFormat="1" x14ac:dyDescent="0.3">
      <c r="A20" s="94"/>
      <c r="B20" s="95"/>
      <c r="C20" s="97" t="s">
        <v>58</v>
      </c>
      <c r="D20" s="131" t="s">
        <v>59</v>
      </c>
      <c r="E20" s="134">
        <v>414.25</v>
      </c>
      <c r="F20" s="134">
        <v>328.89</v>
      </c>
      <c r="G20" s="134">
        <v>6237.94</v>
      </c>
      <c r="H20" s="134">
        <v>37803.94</v>
      </c>
      <c r="I20" s="134">
        <v>25029.67</v>
      </c>
      <c r="J20" s="134">
        <v>99221.83</v>
      </c>
      <c r="K20" s="134">
        <v>1721.63</v>
      </c>
      <c r="L20" s="134">
        <v>22549.52</v>
      </c>
      <c r="M20" s="134">
        <v>20275.57</v>
      </c>
      <c r="N20" s="159">
        <v>0</v>
      </c>
      <c r="O20" s="134">
        <v>4904.13</v>
      </c>
      <c r="P20" s="134">
        <v>5566.15</v>
      </c>
      <c r="Q20" s="134">
        <v>32265.75</v>
      </c>
      <c r="R20" s="134">
        <v>6994.03</v>
      </c>
      <c r="S20" s="137">
        <f t="shared" si="1"/>
        <v>263313.30000000005</v>
      </c>
      <c r="T20" s="40"/>
    </row>
    <row r="21" spans="1:20" s="37" customFormat="1" x14ac:dyDescent="0.3">
      <c r="A21" s="94"/>
      <c r="B21" s="95"/>
      <c r="C21" s="97" t="s">
        <v>60</v>
      </c>
      <c r="D21" s="131" t="s">
        <v>61</v>
      </c>
      <c r="E21" s="134">
        <v>39353.620000000003</v>
      </c>
      <c r="F21" s="134">
        <v>1569.7</v>
      </c>
      <c r="G21" s="134">
        <v>3042.9</v>
      </c>
      <c r="H21" s="134">
        <v>185081.8</v>
      </c>
      <c r="I21" s="134">
        <v>12786.24</v>
      </c>
      <c r="J21" s="134">
        <v>140095.99</v>
      </c>
      <c r="K21" s="134">
        <v>2759.32</v>
      </c>
      <c r="L21" s="134">
        <v>5327.93</v>
      </c>
      <c r="M21" s="134">
        <v>11993.49</v>
      </c>
      <c r="N21" s="159">
        <v>0</v>
      </c>
      <c r="O21" s="134">
        <v>41798.68</v>
      </c>
      <c r="P21" s="134">
        <v>762.62</v>
      </c>
      <c r="Q21" s="134">
        <v>4922.51</v>
      </c>
      <c r="R21" s="134">
        <v>635.42999999999995</v>
      </c>
      <c r="S21" s="137">
        <f t="shared" si="1"/>
        <v>450130.23</v>
      </c>
      <c r="T21" s="40"/>
    </row>
    <row r="22" spans="1:20" s="37" customFormat="1" ht="24" x14ac:dyDescent="0.3">
      <c r="A22" s="94"/>
      <c r="B22" s="95" t="s">
        <v>62</v>
      </c>
      <c r="C22" s="97"/>
      <c r="D22" s="92" t="s">
        <v>63</v>
      </c>
      <c r="E22" s="140">
        <f>SUM(E23,E24)</f>
        <v>38050.730000000003</v>
      </c>
      <c r="F22" s="140">
        <f t="shared" ref="F22:Q22" si="6">SUM(F23,F24)</f>
        <v>2765.66</v>
      </c>
      <c r="G22" s="140">
        <f t="shared" si="6"/>
        <v>33167.599999999999</v>
      </c>
      <c r="H22" s="140">
        <f t="shared" si="6"/>
        <v>66944.479999999996</v>
      </c>
      <c r="I22" s="140">
        <f t="shared" si="6"/>
        <v>23853.58</v>
      </c>
      <c r="J22" s="140">
        <f t="shared" si="6"/>
        <v>103909.66</v>
      </c>
      <c r="K22" s="140">
        <f t="shared" si="6"/>
        <v>4439.51</v>
      </c>
      <c r="L22" s="140">
        <f t="shared" si="6"/>
        <v>7642.08</v>
      </c>
      <c r="M22" s="140">
        <f t="shared" si="6"/>
        <v>36988.880000000005</v>
      </c>
      <c r="N22" s="149">
        <f t="shared" si="6"/>
        <v>0</v>
      </c>
      <c r="O22" s="140">
        <f t="shared" si="6"/>
        <v>13558.48</v>
      </c>
      <c r="P22" s="140">
        <f t="shared" si="6"/>
        <v>3539.6400000000003</v>
      </c>
      <c r="Q22" s="140">
        <f t="shared" si="6"/>
        <v>42246.33</v>
      </c>
      <c r="R22" s="140">
        <f>SUM(R23,R24)</f>
        <v>3208.6</v>
      </c>
      <c r="S22" s="138">
        <f t="shared" si="1"/>
        <v>380315.23</v>
      </c>
      <c r="T22" s="40"/>
    </row>
    <row r="23" spans="1:20" s="37" customFormat="1" x14ac:dyDescent="0.3">
      <c r="A23" s="98"/>
      <c r="B23" s="95"/>
      <c r="C23" s="97" t="s">
        <v>185</v>
      </c>
      <c r="D23" s="131" t="s">
        <v>190</v>
      </c>
      <c r="E23" s="134">
        <v>1242.75</v>
      </c>
      <c r="F23" s="134">
        <v>1868.69</v>
      </c>
      <c r="G23" s="134">
        <v>7302.96</v>
      </c>
      <c r="H23" s="134">
        <v>31503.279999999999</v>
      </c>
      <c r="I23" s="134">
        <v>8473.9</v>
      </c>
      <c r="J23" s="134">
        <v>35401.18</v>
      </c>
      <c r="K23" s="134">
        <v>2286.9699999999998</v>
      </c>
      <c r="L23" s="134">
        <v>4359.21</v>
      </c>
      <c r="M23" s="134">
        <v>20221.86</v>
      </c>
      <c r="N23" s="159">
        <v>0</v>
      </c>
      <c r="O23" s="134">
        <v>9814.4</v>
      </c>
      <c r="P23" s="134">
        <v>3356.86</v>
      </c>
      <c r="Q23" s="134">
        <v>38227.86</v>
      </c>
      <c r="R23" s="134">
        <v>2936.15</v>
      </c>
      <c r="S23" s="137">
        <f t="shared" si="1"/>
        <v>166996.07</v>
      </c>
      <c r="T23" s="40"/>
    </row>
    <row r="24" spans="1:20" s="37" customFormat="1" x14ac:dyDescent="0.3">
      <c r="A24" s="98"/>
      <c r="B24" s="95"/>
      <c r="C24" s="97" t="s">
        <v>187</v>
      </c>
      <c r="D24" s="131" t="s">
        <v>186</v>
      </c>
      <c r="E24" s="134">
        <v>36807.980000000003</v>
      </c>
      <c r="F24" s="134">
        <v>896.97</v>
      </c>
      <c r="G24" s="134">
        <v>25864.639999999999</v>
      </c>
      <c r="H24" s="134">
        <v>35441.199999999997</v>
      </c>
      <c r="I24" s="134">
        <v>15379.68</v>
      </c>
      <c r="J24" s="134">
        <v>68508.479999999996</v>
      </c>
      <c r="K24" s="134">
        <v>2152.54</v>
      </c>
      <c r="L24" s="134">
        <v>3282.87</v>
      </c>
      <c r="M24" s="134">
        <v>16767.02</v>
      </c>
      <c r="N24" s="159">
        <v>0</v>
      </c>
      <c r="O24" s="134">
        <v>3744.08</v>
      </c>
      <c r="P24" s="134">
        <v>182.78</v>
      </c>
      <c r="Q24" s="134">
        <v>4018.47</v>
      </c>
      <c r="R24" s="134">
        <v>272.45</v>
      </c>
      <c r="S24" s="137">
        <f t="shared" si="1"/>
        <v>213319.16</v>
      </c>
      <c r="T24" s="40"/>
    </row>
    <row r="25" spans="1:20" ht="20.149999999999999" customHeight="1" x14ac:dyDescent="0.3">
      <c r="A25" s="94" t="s">
        <v>64</v>
      </c>
      <c r="B25" s="96"/>
      <c r="C25" s="96"/>
      <c r="D25" s="44" t="s">
        <v>65</v>
      </c>
      <c r="E25" s="134">
        <v>828.5</v>
      </c>
      <c r="F25" s="134">
        <v>8595.98</v>
      </c>
      <c r="G25" s="134">
        <v>0</v>
      </c>
      <c r="H25" s="134">
        <v>192957.62</v>
      </c>
      <c r="I25" s="134">
        <v>17792.169999999998</v>
      </c>
      <c r="J25" s="134">
        <v>338693.6</v>
      </c>
      <c r="K25" s="134">
        <v>1583.16</v>
      </c>
      <c r="L25" s="134">
        <v>16037.6</v>
      </c>
      <c r="M25" s="134">
        <v>177217.27</v>
      </c>
      <c r="N25" s="159">
        <v>0</v>
      </c>
      <c r="O25" s="134">
        <v>150978.54999999999</v>
      </c>
      <c r="P25" s="134">
        <v>4788.75</v>
      </c>
      <c r="Q25" s="134">
        <v>12941.05</v>
      </c>
      <c r="R25" s="134">
        <v>6446.22</v>
      </c>
      <c r="S25" s="137">
        <f t="shared" si="1"/>
        <v>928860.47</v>
      </c>
      <c r="T25" s="41"/>
    </row>
    <row r="26" spans="1:20" ht="20.149999999999999" customHeight="1" x14ac:dyDescent="0.3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436290.1</v>
      </c>
      <c r="I26" s="134">
        <v>0</v>
      </c>
      <c r="J26" s="134">
        <v>1539.52</v>
      </c>
      <c r="K26" s="134">
        <v>231.8</v>
      </c>
      <c r="L26" s="134">
        <v>2685.49</v>
      </c>
      <c r="M26" s="134">
        <v>5310.55</v>
      </c>
      <c r="N26" s="159">
        <v>0</v>
      </c>
      <c r="O26" s="134">
        <v>3068.92</v>
      </c>
      <c r="P26" s="134">
        <v>2722.11</v>
      </c>
      <c r="Q26" s="134">
        <v>25869.4</v>
      </c>
      <c r="R26" s="134">
        <v>1198.82</v>
      </c>
      <c r="S26" s="137">
        <f t="shared" si="1"/>
        <v>478916.70999999996</v>
      </c>
      <c r="T26" s="41"/>
    </row>
    <row r="27" spans="1:20" s="39" customFormat="1" ht="25" customHeight="1" x14ac:dyDescent="0.25">
      <c r="A27" s="128">
        <v>19999</v>
      </c>
      <c r="B27" s="124"/>
      <c r="C27" s="123"/>
      <c r="D27" s="129" t="s">
        <v>221</v>
      </c>
      <c r="E27" s="137">
        <f>SUM(E10,E13,E14,E15,E16,E17,E25,E26)</f>
        <v>1398269.2000000002</v>
      </c>
      <c r="F27" s="137">
        <f t="shared" ref="F27:R27" si="7">SUM(F10,F13,F14,F15,F16,F17,F25,F26)</f>
        <v>83971.48</v>
      </c>
      <c r="G27" s="137">
        <f t="shared" si="7"/>
        <v>42691.869999999995</v>
      </c>
      <c r="H27" s="137">
        <f t="shared" si="7"/>
        <v>1618666.9900000002</v>
      </c>
      <c r="I27" s="137">
        <f t="shared" si="7"/>
        <v>408888.3</v>
      </c>
      <c r="J27" s="137">
        <f t="shared" si="7"/>
        <v>5068772.93</v>
      </c>
      <c r="K27" s="137">
        <f t="shared" si="7"/>
        <v>54293.920000000006</v>
      </c>
      <c r="L27" s="137">
        <f t="shared" si="7"/>
        <v>240375.69</v>
      </c>
      <c r="M27" s="137">
        <f t="shared" si="7"/>
        <v>737546.04</v>
      </c>
      <c r="N27" s="148">
        <f t="shared" ref="N27" si="8">SUM(N10,N13,N14,N15,N16,N17,N25,N26)</f>
        <v>0</v>
      </c>
      <c r="O27" s="137">
        <f t="shared" si="7"/>
        <v>631650.47000000009</v>
      </c>
      <c r="P27" s="137">
        <f t="shared" si="7"/>
        <v>69801.62000000001</v>
      </c>
      <c r="Q27" s="137">
        <f t="shared" si="7"/>
        <v>355087.55</v>
      </c>
      <c r="R27" s="137">
        <f t="shared" si="7"/>
        <v>82513.12000000001</v>
      </c>
      <c r="S27" s="137">
        <f t="shared" si="1"/>
        <v>10792529.179999998</v>
      </c>
      <c r="T27" s="108"/>
    </row>
    <row r="28" spans="1:20" ht="20.149999999999999" customHeight="1" x14ac:dyDescent="0.3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149999999999999" customHeight="1" x14ac:dyDescent="0.3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16993860.640000001</v>
      </c>
      <c r="H29" s="141">
        <f t="shared" si="9"/>
        <v>395760.01</v>
      </c>
      <c r="I29" s="141">
        <f t="shared" si="9"/>
        <v>60312.45</v>
      </c>
      <c r="J29" s="141">
        <f t="shared" si="9"/>
        <v>0</v>
      </c>
      <c r="K29" s="141">
        <f t="shared" si="9"/>
        <v>142.18</v>
      </c>
      <c r="L29" s="141">
        <f t="shared" si="9"/>
        <v>645.80999999999995</v>
      </c>
      <c r="M29" s="141">
        <f t="shared" si="9"/>
        <v>48260.380000000005</v>
      </c>
      <c r="N29" s="150">
        <f t="shared" ref="N29" si="10">SUM(N30,N37,N43)</f>
        <v>0</v>
      </c>
      <c r="O29" s="141">
        <f t="shared" si="9"/>
        <v>3191.67</v>
      </c>
      <c r="P29" s="141">
        <f t="shared" si="9"/>
        <v>25699.23</v>
      </c>
      <c r="Q29" s="141">
        <f t="shared" si="9"/>
        <v>138932.53</v>
      </c>
      <c r="R29" s="141">
        <f t="shared" si="9"/>
        <v>27688.230000000003</v>
      </c>
      <c r="S29" s="138">
        <f>SUM(E29:R29)</f>
        <v>17694493.130000003</v>
      </c>
      <c r="T29" s="41"/>
    </row>
    <row r="30" spans="1:20" ht="20.149999999999999" customHeight="1" x14ac:dyDescent="0.3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14539872.220000001</v>
      </c>
      <c r="H30" s="142">
        <f t="shared" si="11"/>
        <v>383946.28</v>
      </c>
      <c r="I30" s="142">
        <f t="shared" si="11"/>
        <v>48249.96</v>
      </c>
      <c r="J30" s="142">
        <f t="shared" si="11"/>
        <v>0</v>
      </c>
      <c r="K30" s="142">
        <f t="shared" si="11"/>
        <v>138.81</v>
      </c>
      <c r="L30" s="142">
        <f t="shared" si="11"/>
        <v>645.80999999999995</v>
      </c>
      <c r="M30" s="142">
        <f t="shared" si="11"/>
        <v>37531.870000000003</v>
      </c>
      <c r="N30" s="151">
        <f t="shared" ref="N30" si="12">SUM(N31:N36)</f>
        <v>0</v>
      </c>
      <c r="O30" s="142">
        <f t="shared" si="11"/>
        <v>2516.5100000000002</v>
      </c>
      <c r="P30" s="142">
        <f t="shared" si="11"/>
        <v>20110.23</v>
      </c>
      <c r="Q30" s="142">
        <f t="shared" si="11"/>
        <v>106571.94</v>
      </c>
      <c r="R30" s="142">
        <f t="shared" si="11"/>
        <v>19377.88</v>
      </c>
      <c r="S30" s="138">
        <f>SUM(E30:R30)</f>
        <v>15158961.510000002</v>
      </c>
      <c r="T30" s="41"/>
    </row>
    <row r="31" spans="1:20" x14ac:dyDescent="0.3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14539872.220000001</v>
      </c>
      <c r="H31" s="134">
        <v>383946.28</v>
      </c>
      <c r="I31" s="134">
        <v>48249.96</v>
      </c>
      <c r="J31" s="134">
        <v>0</v>
      </c>
      <c r="K31" s="134">
        <v>138.81</v>
      </c>
      <c r="L31" s="134">
        <v>645.80999999999995</v>
      </c>
      <c r="M31" s="134">
        <v>37531.870000000003</v>
      </c>
      <c r="N31" s="159">
        <v>0</v>
      </c>
      <c r="O31" s="134">
        <v>2516.5100000000002</v>
      </c>
      <c r="P31" s="134">
        <v>20110.23</v>
      </c>
      <c r="Q31" s="134">
        <v>106571.94</v>
      </c>
      <c r="R31" s="134">
        <v>19377.88</v>
      </c>
      <c r="S31" s="143">
        <f>SUM(E31:R31)</f>
        <v>15158961.510000002</v>
      </c>
      <c r="T31" s="41"/>
    </row>
    <row r="32" spans="1:20" x14ac:dyDescent="0.3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3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3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3">
      <c r="A35" s="98"/>
      <c r="B35" s="97"/>
      <c r="C35" s="97" t="s">
        <v>75</v>
      </c>
      <c r="D35" s="131" t="s">
        <v>254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3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49999999999999" customHeight="1" x14ac:dyDescent="0.3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2453988.42</v>
      </c>
      <c r="H37" s="142">
        <f t="shared" si="14"/>
        <v>11813.73</v>
      </c>
      <c r="I37" s="142">
        <f t="shared" si="14"/>
        <v>12062.49</v>
      </c>
      <c r="J37" s="142">
        <f t="shared" si="14"/>
        <v>0</v>
      </c>
      <c r="K37" s="142">
        <f t="shared" si="14"/>
        <v>3.37</v>
      </c>
      <c r="L37" s="142">
        <f t="shared" si="14"/>
        <v>0</v>
      </c>
      <c r="M37" s="142">
        <f t="shared" si="14"/>
        <v>10728.51</v>
      </c>
      <c r="N37" s="151">
        <f t="shared" ref="N37" si="15">SUM(N38:N42)</f>
        <v>0</v>
      </c>
      <c r="O37" s="142">
        <f t="shared" si="14"/>
        <v>675.16</v>
      </c>
      <c r="P37" s="142">
        <f t="shared" si="14"/>
        <v>5589</v>
      </c>
      <c r="Q37" s="142">
        <f t="shared" si="14"/>
        <v>32360.59</v>
      </c>
      <c r="R37" s="142">
        <f t="shared" si="14"/>
        <v>8310.35</v>
      </c>
      <c r="S37" s="144">
        <f>SUM(E37:R37)</f>
        <v>2535531.62</v>
      </c>
      <c r="T37" s="41"/>
    </row>
    <row r="38" spans="1:20" x14ac:dyDescent="0.3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2453988.42</v>
      </c>
      <c r="H38" s="134">
        <v>11813.73</v>
      </c>
      <c r="I38" s="134">
        <v>12062.49</v>
      </c>
      <c r="J38" s="134">
        <v>0</v>
      </c>
      <c r="K38" s="134">
        <v>3.37</v>
      </c>
      <c r="L38" s="134">
        <v>0</v>
      </c>
      <c r="M38" s="134">
        <v>10728.51</v>
      </c>
      <c r="N38" s="159">
        <v>0</v>
      </c>
      <c r="O38" s="134">
        <v>675.16</v>
      </c>
      <c r="P38" s="134">
        <v>5589</v>
      </c>
      <c r="Q38" s="134">
        <v>32360.59</v>
      </c>
      <c r="R38" s="134">
        <v>8310.35</v>
      </c>
      <c r="S38" s="143">
        <f>SUM(E38:R38)</f>
        <v>2535531.62</v>
      </c>
      <c r="T38" s="41"/>
    </row>
    <row r="39" spans="1:20" x14ac:dyDescent="0.3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3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3">
      <c r="A41" s="98"/>
      <c r="B41" s="97"/>
      <c r="C41" s="97" t="s">
        <v>84</v>
      </c>
      <c r="D41" s="131" t="s">
        <v>255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3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49999999999999" customHeight="1" x14ac:dyDescent="0.3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3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3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49999999999999" customHeight="1" x14ac:dyDescent="0.3">
      <c r="A46" s="93" t="s">
        <v>90</v>
      </c>
      <c r="B46" s="100"/>
      <c r="C46" s="97"/>
      <c r="D46" s="44" t="s">
        <v>22</v>
      </c>
      <c r="E46" s="134">
        <v>1242.75</v>
      </c>
      <c r="F46" s="134">
        <v>0</v>
      </c>
      <c r="G46" s="134">
        <v>3338649.34</v>
      </c>
      <c r="H46" s="134">
        <v>4331.7</v>
      </c>
      <c r="I46" s="134">
        <v>48219.81</v>
      </c>
      <c r="J46" s="134">
        <v>30713.35</v>
      </c>
      <c r="K46" s="134">
        <v>171.83</v>
      </c>
      <c r="L46" s="134">
        <v>1076.3499999999999</v>
      </c>
      <c r="M46" s="134">
        <v>12649.85</v>
      </c>
      <c r="N46" s="159">
        <v>0</v>
      </c>
      <c r="O46" s="134">
        <v>797.31</v>
      </c>
      <c r="P46" s="134">
        <v>1314.62</v>
      </c>
      <c r="Q46" s="134">
        <v>7624.27</v>
      </c>
      <c r="R46" s="134">
        <v>31295.38</v>
      </c>
      <c r="S46" s="143">
        <f t="shared" si="18"/>
        <v>3478086.5600000005</v>
      </c>
      <c r="T46" s="41"/>
    </row>
    <row r="47" spans="1:20" ht="20.149999999999999" customHeight="1" x14ac:dyDescent="0.3">
      <c r="A47" s="93" t="s">
        <v>91</v>
      </c>
      <c r="B47" s="97"/>
      <c r="C47" s="97"/>
      <c r="D47" s="44" t="s">
        <v>92</v>
      </c>
      <c r="E47" s="134">
        <v>828.5</v>
      </c>
      <c r="F47" s="134">
        <v>0</v>
      </c>
      <c r="G47" s="134">
        <v>834662.33</v>
      </c>
      <c r="H47" s="134">
        <v>452.86</v>
      </c>
      <c r="I47" s="134">
        <v>36.19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100.97</v>
      </c>
      <c r="Q47" s="134">
        <v>584.64</v>
      </c>
      <c r="R47" s="134">
        <v>150.47999999999999</v>
      </c>
      <c r="S47" s="143">
        <f t="shared" si="18"/>
        <v>836815.96999999986</v>
      </c>
      <c r="T47" s="41"/>
    </row>
    <row r="48" spans="1:20" ht="20.149999999999999" customHeight="1" x14ac:dyDescent="0.3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847174.06</v>
      </c>
      <c r="H48" s="134">
        <v>65566.210000000006</v>
      </c>
      <c r="I48" s="134">
        <v>309553.68</v>
      </c>
      <c r="J48" s="134">
        <v>1208520.33</v>
      </c>
      <c r="K48" s="134">
        <v>4207.71</v>
      </c>
      <c r="L48" s="134">
        <v>85515.95</v>
      </c>
      <c r="M48" s="134">
        <v>74520.759999999995</v>
      </c>
      <c r="N48" s="159">
        <v>0</v>
      </c>
      <c r="O48" s="134">
        <v>190825.4</v>
      </c>
      <c r="P48" s="134">
        <v>10562.29</v>
      </c>
      <c r="Q48" s="134">
        <v>81246.3</v>
      </c>
      <c r="R48" s="134">
        <v>29033.15</v>
      </c>
      <c r="S48" s="143">
        <f t="shared" si="18"/>
        <v>2906725.84</v>
      </c>
      <c r="T48" s="41"/>
    </row>
    <row r="49" spans="1:20" ht="20.149999999999999" customHeight="1" x14ac:dyDescent="0.3">
      <c r="A49" s="93" t="s">
        <v>94</v>
      </c>
      <c r="B49" s="96"/>
      <c r="C49" s="96"/>
      <c r="D49" s="44" t="s">
        <v>15</v>
      </c>
      <c r="E49" s="141">
        <f>SUM(E50:E51,E54)</f>
        <v>25757090.849999998</v>
      </c>
      <c r="F49" s="141">
        <f t="shared" ref="F49:R49" si="19">SUM(F50:F51,F54)</f>
        <v>14288</v>
      </c>
      <c r="G49" s="141">
        <f t="shared" si="19"/>
        <v>35706821.189999998</v>
      </c>
      <c r="H49" s="141">
        <f t="shared" si="19"/>
        <v>425294.35</v>
      </c>
      <c r="I49" s="141">
        <f t="shared" si="19"/>
        <v>1218405.0900000001</v>
      </c>
      <c r="J49" s="141">
        <f t="shared" si="19"/>
        <v>678849.74</v>
      </c>
      <c r="K49" s="141">
        <f t="shared" si="19"/>
        <v>1178.19</v>
      </c>
      <c r="L49" s="141">
        <f t="shared" si="19"/>
        <v>66303.11</v>
      </c>
      <c r="M49" s="141">
        <f t="shared" si="19"/>
        <v>196239.78999999998</v>
      </c>
      <c r="N49" s="150">
        <f t="shared" ref="N49" si="20">SUM(N50:N51,N54)</f>
        <v>0</v>
      </c>
      <c r="O49" s="141">
        <f t="shared" si="19"/>
        <v>68682.41</v>
      </c>
      <c r="P49" s="141">
        <f t="shared" si="19"/>
        <v>54955.839999999997</v>
      </c>
      <c r="Q49" s="141">
        <f t="shared" si="19"/>
        <v>411603.25</v>
      </c>
      <c r="R49" s="141">
        <f t="shared" si="19"/>
        <v>104259</v>
      </c>
      <c r="S49" s="144">
        <f t="shared" si="18"/>
        <v>64703970.809999995</v>
      </c>
      <c r="T49" s="41"/>
    </row>
    <row r="50" spans="1:20" ht="20.149999999999999" customHeight="1" x14ac:dyDescent="0.3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25083103.530000001</v>
      </c>
      <c r="H50" s="134">
        <v>122075.23</v>
      </c>
      <c r="I50" s="134">
        <v>69057.759999999995</v>
      </c>
      <c r="J50" s="134">
        <v>46031.54</v>
      </c>
      <c r="K50" s="134">
        <v>268.86</v>
      </c>
      <c r="L50" s="134">
        <v>6404.28</v>
      </c>
      <c r="M50" s="134">
        <v>50110.12</v>
      </c>
      <c r="N50" s="159">
        <v>0</v>
      </c>
      <c r="O50" s="134">
        <v>49041.33</v>
      </c>
      <c r="P50" s="134">
        <v>25863.5</v>
      </c>
      <c r="Q50" s="134">
        <v>203610.25</v>
      </c>
      <c r="R50" s="134">
        <v>48755.59</v>
      </c>
      <c r="S50" s="143">
        <f t="shared" ref="S50:S56" si="21">SUM(E50:R50)</f>
        <v>25704321.990000002</v>
      </c>
      <c r="T50" s="41"/>
    </row>
    <row r="51" spans="1:20" ht="20.149999999999999" customHeight="1" x14ac:dyDescent="0.3">
      <c r="A51" s="101"/>
      <c r="B51" s="102" t="s">
        <v>97</v>
      </c>
      <c r="C51" s="103"/>
      <c r="D51" s="92" t="s">
        <v>214</v>
      </c>
      <c r="E51" s="142">
        <f>SUM(E52:E53)</f>
        <v>22471747.629999999</v>
      </c>
      <c r="F51" s="142">
        <f t="shared" ref="F51:R51" si="22">SUM(F52:F53)</f>
        <v>14164.67</v>
      </c>
      <c r="G51" s="142">
        <f t="shared" si="22"/>
        <v>10552787.689999999</v>
      </c>
      <c r="H51" s="142">
        <f t="shared" si="22"/>
        <v>242181.51</v>
      </c>
      <c r="I51" s="142">
        <f t="shared" si="22"/>
        <v>1128237.97</v>
      </c>
      <c r="J51" s="142">
        <f t="shared" si="22"/>
        <v>608801.74</v>
      </c>
      <c r="K51" s="142">
        <f t="shared" si="22"/>
        <v>909.33</v>
      </c>
      <c r="L51" s="142">
        <f t="shared" si="22"/>
        <v>47897.54</v>
      </c>
      <c r="M51" s="142">
        <f t="shared" si="22"/>
        <v>125901.84</v>
      </c>
      <c r="N51" s="151">
        <f t="shared" ref="N51" si="23">SUM(N52:N53)</f>
        <v>0</v>
      </c>
      <c r="O51" s="142">
        <f t="shared" si="22"/>
        <v>19641.080000000002</v>
      </c>
      <c r="P51" s="142">
        <f t="shared" si="22"/>
        <v>28936.39</v>
      </c>
      <c r="Q51" s="142">
        <f t="shared" si="22"/>
        <v>207090.16999999998</v>
      </c>
      <c r="R51" s="142">
        <f t="shared" si="22"/>
        <v>55270.83</v>
      </c>
      <c r="S51" s="144">
        <f t="shared" si="21"/>
        <v>35503568.390000008</v>
      </c>
      <c r="T51" s="41"/>
    </row>
    <row r="52" spans="1:20" ht="16.5" customHeight="1" x14ac:dyDescent="0.3">
      <c r="A52" s="104"/>
      <c r="B52" s="103"/>
      <c r="C52" s="103" t="s">
        <v>98</v>
      </c>
      <c r="D52" s="131" t="s">
        <v>215</v>
      </c>
      <c r="E52" s="134">
        <v>13323891.949999999</v>
      </c>
      <c r="F52" s="134">
        <v>13641.44</v>
      </c>
      <c r="G52" s="134">
        <v>10444749.57</v>
      </c>
      <c r="H52" s="134">
        <v>202802.4</v>
      </c>
      <c r="I52" s="134">
        <v>874955.81</v>
      </c>
      <c r="J52" s="134">
        <v>507193.66</v>
      </c>
      <c r="K52" s="134">
        <v>467.97</v>
      </c>
      <c r="L52" s="134">
        <v>36595.870000000003</v>
      </c>
      <c r="M52" s="134">
        <v>108776.8</v>
      </c>
      <c r="N52" s="159">
        <v>0</v>
      </c>
      <c r="O52" s="134">
        <v>11723.27</v>
      </c>
      <c r="P52" s="134">
        <v>17358.7</v>
      </c>
      <c r="Q52" s="134">
        <v>143596.34</v>
      </c>
      <c r="R52" s="134">
        <v>35451.910000000003</v>
      </c>
      <c r="S52" s="143">
        <f t="shared" si="21"/>
        <v>25721205.689999998</v>
      </c>
      <c r="T52" s="41"/>
    </row>
    <row r="53" spans="1:20" ht="16.5" customHeight="1" x14ac:dyDescent="0.3">
      <c r="A53" s="104"/>
      <c r="B53" s="103"/>
      <c r="C53" s="103" t="s">
        <v>191</v>
      </c>
      <c r="D53" s="131" t="s">
        <v>216</v>
      </c>
      <c r="E53" s="134">
        <v>9147855.6799999997</v>
      </c>
      <c r="F53" s="134">
        <v>523.23</v>
      </c>
      <c r="G53" s="134">
        <v>108038.12</v>
      </c>
      <c r="H53" s="134">
        <v>39379.11</v>
      </c>
      <c r="I53" s="134">
        <v>253282.16</v>
      </c>
      <c r="J53" s="134">
        <v>101608.08</v>
      </c>
      <c r="K53" s="134">
        <v>441.36</v>
      </c>
      <c r="L53" s="134">
        <v>11301.67</v>
      </c>
      <c r="M53" s="134">
        <v>17125.04</v>
      </c>
      <c r="N53" s="159">
        <v>0</v>
      </c>
      <c r="O53" s="134">
        <v>7917.81</v>
      </c>
      <c r="P53" s="134">
        <v>11577.69</v>
      </c>
      <c r="Q53" s="134">
        <v>63493.83</v>
      </c>
      <c r="R53" s="134">
        <v>19818.919999999998</v>
      </c>
      <c r="S53" s="143">
        <f t="shared" si="21"/>
        <v>9782362.6999999974</v>
      </c>
      <c r="T53" s="41"/>
    </row>
    <row r="54" spans="1:20" ht="20.149999999999999" customHeight="1" x14ac:dyDescent="0.3">
      <c r="A54" s="104"/>
      <c r="B54" s="102" t="s">
        <v>99</v>
      </c>
      <c r="C54" s="103"/>
      <c r="D54" s="92" t="s">
        <v>217</v>
      </c>
      <c r="E54" s="134">
        <v>3285343.22</v>
      </c>
      <c r="F54" s="134">
        <v>123.33</v>
      </c>
      <c r="G54" s="134">
        <v>70929.97</v>
      </c>
      <c r="H54" s="134">
        <v>61037.61</v>
      </c>
      <c r="I54" s="134">
        <v>21109.360000000001</v>
      </c>
      <c r="J54" s="134">
        <v>24016.46</v>
      </c>
      <c r="K54" s="134">
        <v>0</v>
      </c>
      <c r="L54" s="134">
        <v>12001.29</v>
      </c>
      <c r="M54" s="134">
        <v>20227.830000000002</v>
      </c>
      <c r="N54" s="159">
        <v>0</v>
      </c>
      <c r="O54" s="134">
        <v>0</v>
      </c>
      <c r="P54" s="134">
        <v>155.94999999999999</v>
      </c>
      <c r="Q54" s="134">
        <v>902.83</v>
      </c>
      <c r="R54" s="134">
        <v>232.58</v>
      </c>
      <c r="S54" s="143">
        <f t="shared" si="21"/>
        <v>3496080.4300000006</v>
      </c>
      <c r="T54" s="41"/>
    </row>
    <row r="55" spans="1:20" ht="20.149999999999999" customHeight="1" x14ac:dyDescent="0.3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2765.67</v>
      </c>
      <c r="G55" s="141">
        <f t="shared" si="24"/>
        <v>8485267.2699999996</v>
      </c>
      <c r="H55" s="141">
        <f t="shared" si="24"/>
        <v>21166.28</v>
      </c>
      <c r="I55" s="141">
        <f t="shared" si="24"/>
        <v>284433.53000000003</v>
      </c>
      <c r="J55" s="141">
        <f t="shared" si="24"/>
        <v>239648.82</v>
      </c>
      <c r="K55" s="141">
        <f t="shared" si="24"/>
        <v>2218.91</v>
      </c>
      <c r="L55" s="141">
        <f t="shared" si="24"/>
        <v>34378.589999999997</v>
      </c>
      <c r="M55" s="141">
        <f t="shared" si="24"/>
        <v>225012.22999999998</v>
      </c>
      <c r="N55" s="150">
        <f t="shared" ref="N55" si="25">SUM(N56,N60)</f>
        <v>0</v>
      </c>
      <c r="O55" s="141">
        <f t="shared" si="24"/>
        <v>947188.22</v>
      </c>
      <c r="P55" s="141">
        <f t="shared" si="24"/>
        <v>17381.940000000002</v>
      </c>
      <c r="Q55" s="141">
        <f t="shared" si="24"/>
        <v>100068.37</v>
      </c>
      <c r="R55" s="141">
        <f t="shared" si="24"/>
        <v>25841.96</v>
      </c>
      <c r="S55" s="144">
        <f>SUM(E55:R55)</f>
        <v>10385371.789999999</v>
      </c>
      <c r="T55" s="41"/>
    </row>
    <row r="56" spans="1:20" x14ac:dyDescent="0.3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2092.94</v>
      </c>
      <c r="G56" s="142">
        <f t="shared" si="26"/>
        <v>4535565.17</v>
      </c>
      <c r="H56" s="142">
        <f t="shared" si="26"/>
        <v>18586.95</v>
      </c>
      <c r="I56" s="142">
        <f t="shared" si="26"/>
        <v>40469.649999999994</v>
      </c>
      <c r="J56" s="142">
        <f t="shared" si="26"/>
        <v>77075.89</v>
      </c>
      <c r="K56" s="142">
        <f t="shared" si="26"/>
        <v>1242.8699999999999</v>
      </c>
      <c r="L56" s="142">
        <f t="shared" si="26"/>
        <v>11290.9</v>
      </c>
      <c r="M56" s="142">
        <f t="shared" si="26"/>
        <v>77695.150000000009</v>
      </c>
      <c r="N56" s="151">
        <f t="shared" ref="N56" si="27">SUM(N57,N58,N59)</f>
        <v>0</v>
      </c>
      <c r="O56" s="142">
        <f t="shared" si="26"/>
        <v>278163.83</v>
      </c>
      <c r="P56" s="142">
        <f t="shared" si="26"/>
        <v>8616.52</v>
      </c>
      <c r="Q56" s="142">
        <f t="shared" si="26"/>
        <v>49934.329999999994</v>
      </c>
      <c r="R56" s="142">
        <f t="shared" si="26"/>
        <v>12698.769999999999</v>
      </c>
      <c r="S56" s="144">
        <f t="shared" si="21"/>
        <v>5113432.9700000007</v>
      </c>
      <c r="T56" s="41"/>
    </row>
    <row r="57" spans="1:20" x14ac:dyDescent="0.3">
      <c r="A57" s="101"/>
      <c r="B57" s="102"/>
      <c r="C57" s="103" t="s">
        <v>223</v>
      </c>
      <c r="D57" s="131" t="s">
        <v>104</v>
      </c>
      <c r="E57" s="134">
        <v>0</v>
      </c>
      <c r="F57" s="134">
        <v>1345.46</v>
      </c>
      <c r="G57" s="134">
        <v>2995706.32</v>
      </c>
      <c r="H57" s="134">
        <v>12069.7</v>
      </c>
      <c r="I57" s="134">
        <v>23793.26</v>
      </c>
      <c r="J57" s="134">
        <v>45338.76</v>
      </c>
      <c r="K57" s="134">
        <v>1041.06</v>
      </c>
      <c r="L57" s="134">
        <v>7523.68</v>
      </c>
      <c r="M57" s="134">
        <v>48391.65</v>
      </c>
      <c r="N57" s="159">
        <v>0</v>
      </c>
      <c r="O57" s="134">
        <v>29394.11</v>
      </c>
      <c r="P57" s="134">
        <v>5761.33</v>
      </c>
      <c r="Q57" s="134">
        <v>33385.68</v>
      </c>
      <c r="R57" s="134">
        <v>8424.06</v>
      </c>
      <c r="S57" s="143">
        <f>SUM(E57:R57)</f>
        <v>3212175.07</v>
      </c>
      <c r="T57" s="41"/>
    </row>
    <row r="58" spans="1:20" x14ac:dyDescent="0.3">
      <c r="A58" s="105"/>
      <c r="B58" s="102"/>
      <c r="C58" s="103" t="s">
        <v>224</v>
      </c>
      <c r="D58" s="131" t="s">
        <v>105</v>
      </c>
      <c r="E58" s="134">
        <v>0</v>
      </c>
      <c r="F58" s="134">
        <v>747.48</v>
      </c>
      <c r="G58" s="134">
        <v>1068057.42</v>
      </c>
      <c r="H58" s="134">
        <v>2362.75</v>
      </c>
      <c r="I58" s="134">
        <v>15982.8</v>
      </c>
      <c r="J58" s="134">
        <v>31737.13</v>
      </c>
      <c r="K58" s="134">
        <v>201.81</v>
      </c>
      <c r="L58" s="134">
        <v>3767.22</v>
      </c>
      <c r="M58" s="134">
        <v>28026.58</v>
      </c>
      <c r="N58" s="159">
        <v>0</v>
      </c>
      <c r="O58" s="134">
        <v>248769.72</v>
      </c>
      <c r="P58" s="134">
        <v>1812.49</v>
      </c>
      <c r="Q58" s="134">
        <v>10511.02</v>
      </c>
      <c r="R58" s="134">
        <v>2719.23</v>
      </c>
      <c r="S58" s="143">
        <f>SUM(E58:R58)</f>
        <v>1414695.65</v>
      </c>
      <c r="T58" s="41"/>
    </row>
    <row r="59" spans="1:20" x14ac:dyDescent="0.3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471801.43</v>
      </c>
      <c r="H59" s="134">
        <v>4154.5</v>
      </c>
      <c r="I59" s="134">
        <v>693.59</v>
      </c>
      <c r="J59" s="134">
        <v>0</v>
      </c>
      <c r="K59" s="134">
        <v>0</v>
      </c>
      <c r="L59" s="134">
        <v>0</v>
      </c>
      <c r="M59" s="134">
        <v>1276.92</v>
      </c>
      <c r="N59" s="159">
        <v>0</v>
      </c>
      <c r="O59" s="134">
        <v>0</v>
      </c>
      <c r="P59" s="134">
        <v>1042.7</v>
      </c>
      <c r="Q59" s="134">
        <v>6037.63</v>
      </c>
      <c r="R59" s="134">
        <v>1555.48</v>
      </c>
      <c r="S59" s="143">
        <f>SUM(E59:R59)</f>
        <v>486562.25</v>
      </c>
      <c r="T59" s="41"/>
    </row>
    <row r="60" spans="1:20" ht="18" customHeight="1" x14ac:dyDescent="0.3">
      <c r="A60" s="105"/>
      <c r="B60" s="102" t="s">
        <v>103</v>
      </c>
      <c r="C60" s="106"/>
      <c r="D60" s="92" t="s">
        <v>106</v>
      </c>
      <c r="E60" s="134">
        <v>0</v>
      </c>
      <c r="F60" s="134">
        <v>672.73</v>
      </c>
      <c r="G60" s="134">
        <v>3949702.1</v>
      </c>
      <c r="H60" s="134">
        <v>2579.33</v>
      </c>
      <c r="I60" s="134">
        <v>243963.88</v>
      </c>
      <c r="J60" s="134">
        <v>162572.93</v>
      </c>
      <c r="K60" s="134">
        <v>976.04</v>
      </c>
      <c r="L60" s="134">
        <v>23087.69</v>
      </c>
      <c r="M60" s="134">
        <v>147317.07999999999</v>
      </c>
      <c r="N60" s="159">
        <v>0</v>
      </c>
      <c r="O60" s="134">
        <v>669024.39</v>
      </c>
      <c r="P60" s="134">
        <v>8765.42</v>
      </c>
      <c r="Q60" s="134">
        <v>50134.04</v>
      </c>
      <c r="R60" s="134">
        <v>13143.19</v>
      </c>
      <c r="S60" s="143">
        <f>SUM(E60:R60)</f>
        <v>5271938.82</v>
      </c>
      <c r="T60" s="41"/>
    </row>
    <row r="61" spans="1:20" ht="20.149999999999999" customHeight="1" x14ac:dyDescent="0.3">
      <c r="A61" s="93" t="s">
        <v>107</v>
      </c>
      <c r="B61" s="96"/>
      <c r="C61" s="96"/>
      <c r="D61" s="44" t="s">
        <v>37</v>
      </c>
      <c r="E61" s="141">
        <f>SUM(E62,E68,E74)</f>
        <v>1648709.5300000003</v>
      </c>
      <c r="F61" s="141">
        <f t="shared" ref="F61:R61" si="28">SUM(F62,F68,F74)</f>
        <v>208291.76</v>
      </c>
      <c r="G61" s="141">
        <f t="shared" si="28"/>
        <v>13786024.880000001</v>
      </c>
      <c r="H61" s="141">
        <f t="shared" si="28"/>
        <v>4215253.1500000004</v>
      </c>
      <c r="I61" s="141">
        <f t="shared" si="28"/>
        <v>8472443.4300000016</v>
      </c>
      <c r="J61" s="141">
        <f t="shared" si="28"/>
        <v>18829131.699999999</v>
      </c>
      <c r="K61" s="141">
        <f t="shared" si="28"/>
        <v>65355.45</v>
      </c>
      <c r="L61" s="141">
        <f t="shared" si="28"/>
        <v>1033715.0599999999</v>
      </c>
      <c r="M61" s="141">
        <f t="shared" si="28"/>
        <v>1584490.79</v>
      </c>
      <c r="N61" s="150">
        <f t="shared" ref="N61" si="29">SUM(N62,N68,N74)</f>
        <v>0</v>
      </c>
      <c r="O61" s="141">
        <f t="shared" si="28"/>
        <v>1429764.07</v>
      </c>
      <c r="P61" s="141">
        <f t="shared" si="28"/>
        <v>170968.09</v>
      </c>
      <c r="Q61" s="141">
        <f t="shared" si="28"/>
        <v>1030277</v>
      </c>
      <c r="R61" s="141">
        <f t="shared" si="28"/>
        <v>267053.64</v>
      </c>
      <c r="S61" s="144">
        <f>SUM(E61:R61)</f>
        <v>52741478.550000012</v>
      </c>
      <c r="T61" s="41"/>
    </row>
    <row r="62" spans="1:20" ht="20.149999999999999" customHeight="1" x14ac:dyDescent="0.3">
      <c r="A62" s="101"/>
      <c r="B62" s="102" t="s">
        <v>108</v>
      </c>
      <c r="C62" s="103"/>
      <c r="D62" s="92" t="s">
        <v>109</v>
      </c>
      <c r="E62" s="142">
        <f>SUM(E63:E67)</f>
        <v>1387732.8900000001</v>
      </c>
      <c r="F62" s="142">
        <f t="shared" ref="F62:R62" si="30">SUM(F63:F67)</f>
        <v>113840.65000000001</v>
      </c>
      <c r="G62" s="142">
        <f t="shared" si="30"/>
        <v>9798884.3100000005</v>
      </c>
      <c r="H62" s="142">
        <f t="shared" si="30"/>
        <v>2844052.99</v>
      </c>
      <c r="I62" s="142">
        <f t="shared" si="30"/>
        <v>4130202.9800000004</v>
      </c>
      <c r="J62" s="142">
        <f t="shared" si="30"/>
        <v>11527128.67</v>
      </c>
      <c r="K62" s="142">
        <f t="shared" si="30"/>
        <v>47836.97</v>
      </c>
      <c r="L62" s="142">
        <f t="shared" si="30"/>
        <v>725879.16999999993</v>
      </c>
      <c r="M62" s="142">
        <f t="shared" si="30"/>
        <v>862482.57000000007</v>
      </c>
      <c r="N62" s="151">
        <f t="shared" ref="N62" si="31">SUM(N63:N67)</f>
        <v>0</v>
      </c>
      <c r="O62" s="142">
        <f t="shared" si="30"/>
        <v>0</v>
      </c>
      <c r="P62" s="142">
        <f t="shared" si="30"/>
        <v>91261.03</v>
      </c>
      <c r="Q62" s="142">
        <f t="shared" si="30"/>
        <v>619516.39</v>
      </c>
      <c r="R62" s="142">
        <f t="shared" si="30"/>
        <v>156108.01</v>
      </c>
      <c r="S62" s="144">
        <f t="shared" ref="S62" si="32">SUM(E62:R62)</f>
        <v>32304926.630000006</v>
      </c>
      <c r="T62" s="41"/>
    </row>
    <row r="63" spans="1:20" ht="21" x14ac:dyDescent="0.3">
      <c r="A63" s="104"/>
      <c r="B63" s="103"/>
      <c r="C63" s="103" t="s">
        <v>110</v>
      </c>
      <c r="D63" s="131" t="s">
        <v>111</v>
      </c>
      <c r="E63" s="134">
        <v>683510.23</v>
      </c>
      <c r="F63" s="134">
        <v>21901.06</v>
      </c>
      <c r="G63" s="134">
        <v>2309560.0699999998</v>
      </c>
      <c r="H63" s="134">
        <v>671610.65</v>
      </c>
      <c r="I63" s="134">
        <v>845888.22</v>
      </c>
      <c r="J63" s="134">
        <v>2885053.64</v>
      </c>
      <c r="K63" s="134">
        <v>9530.6</v>
      </c>
      <c r="L63" s="134">
        <v>188786.28</v>
      </c>
      <c r="M63" s="134">
        <v>227518.33</v>
      </c>
      <c r="N63" s="159">
        <v>0</v>
      </c>
      <c r="O63" s="134">
        <v>0</v>
      </c>
      <c r="P63" s="134">
        <v>17342.13</v>
      </c>
      <c r="Q63" s="134">
        <v>143426.81</v>
      </c>
      <c r="R63" s="134">
        <v>36720.269999999997</v>
      </c>
      <c r="S63" s="143">
        <f t="shared" ref="S63:S99" si="33">SUM(E63:R63)</f>
        <v>8040848.2899999982</v>
      </c>
      <c r="T63" s="41"/>
    </row>
    <row r="64" spans="1:20" ht="21" x14ac:dyDescent="0.3">
      <c r="A64" s="104"/>
      <c r="B64" s="103"/>
      <c r="C64" s="103" t="s">
        <v>112</v>
      </c>
      <c r="D64" s="131" t="s">
        <v>202</v>
      </c>
      <c r="E64" s="134">
        <v>364538.79</v>
      </c>
      <c r="F64" s="134">
        <v>26909.15</v>
      </c>
      <c r="G64" s="134">
        <v>2434318.91</v>
      </c>
      <c r="H64" s="134">
        <v>794079.67</v>
      </c>
      <c r="I64" s="134">
        <v>901972.77</v>
      </c>
      <c r="J64" s="134">
        <v>3588612.61</v>
      </c>
      <c r="K64" s="134">
        <v>16205.53</v>
      </c>
      <c r="L64" s="134">
        <v>223934.46</v>
      </c>
      <c r="M64" s="134">
        <v>273355.55</v>
      </c>
      <c r="N64" s="159">
        <v>0</v>
      </c>
      <c r="O64" s="134">
        <v>0</v>
      </c>
      <c r="P64" s="134">
        <v>26278.52</v>
      </c>
      <c r="Q64" s="134">
        <v>184482.24</v>
      </c>
      <c r="R64" s="134">
        <v>47774.46</v>
      </c>
      <c r="S64" s="143">
        <f t="shared" si="33"/>
        <v>8882462.660000002</v>
      </c>
      <c r="T64" s="41"/>
    </row>
    <row r="65" spans="1:20" x14ac:dyDescent="0.3">
      <c r="A65" s="104"/>
      <c r="B65" s="103"/>
      <c r="C65" s="103" t="s">
        <v>113</v>
      </c>
      <c r="D65" s="131" t="s">
        <v>200</v>
      </c>
      <c r="E65" s="134">
        <v>339683.87</v>
      </c>
      <c r="F65" s="134">
        <v>65030.44</v>
      </c>
      <c r="G65" s="134">
        <v>5055005.33</v>
      </c>
      <c r="H65" s="134">
        <v>1378362.67</v>
      </c>
      <c r="I65" s="134">
        <v>2382341.9900000002</v>
      </c>
      <c r="J65" s="134">
        <v>5053462.42</v>
      </c>
      <c r="K65" s="134">
        <v>22100.84</v>
      </c>
      <c r="L65" s="134">
        <v>313158.43</v>
      </c>
      <c r="M65" s="134">
        <v>361608.69</v>
      </c>
      <c r="N65" s="159">
        <v>0</v>
      </c>
      <c r="O65" s="134">
        <v>0</v>
      </c>
      <c r="P65" s="134">
        <v>47640.38</v>
      </c>
      <c r="Q65" s="134">
        <v>291607.34000000003</v>
      </c>
      <c r="R65" s="134">
        <v>71613.279999999999</v>
      </c>
      <c r="S65" s="143">
        <f t="shared" si="33"/>
        <v>15381615.68</v>
      </c>
      <c r="T65" s="41"/>
    </row>
    <row r="66" spans="1:20" ht="21" x14ac:dyDescent="0.3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1" x14ac:dyDescent="0.3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3">
      <c r="A68" s="101"/>
      <c r="B68" s="102" t="s">
        <v>117</v>
      </c>
      <c r="C68" s="103"/>
      <c r="D68" s="92" t="s">
        <v>118</v>
      </c>
      <c r="E68" s="142">
        <f>SUM(E69,E70,E71,E72,E73)</f>
        <v>260976.64000000001</v>
      </c>
      <c r="F68" s="142">
        <f t="shared" ref="F68:R68" si="34">SUM(F69,F70,F71,F72,F73)</f>
        <v>94451.11</v>
      </c>
      <c r="G68" s="142">
        <f t="shared" si="34"/>
        <v>3910124.75</v>
      </c>
      <c r="H68" s="142">
        <f t="shared" si="34"/>
        <v>916371.49</v>
      </c>
      <c r="I68" s="142">
        <f t="shared" si="34"/>
        <v>4342195.2200000007</v>
      </c>
      <c r="J68" s="142">
        <f t="shared" si="34"/>
        <v>7302003.0299999993</v>
      </c>
      <c r="K68" s="142">
        <f t="shared" si="34"/>
        <v>17518.48</v>
      </c>
      <c r="L68" s="142">
        <f t="shared" si="34"/>
        <v>307835.89</v>
      </c>
      <c r="M68" s="142">
        <f t="shared" si="34"/>
        <v>722008.22</v>
      </c>
      <c r="N68" s="151">
        <f t="shared" ref="N68" si="35">SUM(N69,N70,N71,N72,N73)</f>
        <v>0</v>
      </c>
      <c r="O68" s="142">
        <f t="shared" si="34"/>
        <v>1429764.07</v>
      </c>
      <c r="P68" s="142">
        <f t="shared" si="34"/>
        <v>79057.26999999999</v>
      </c>
      <c r="Q68" s="142">
        <f t="shared" si="34"/>
        <v>406998.76</v>
      </c>
      <c r="R68" s="142">
        <f t="shared" si="34"/>
        <v>109976.75</v>
      </c>
      <c r="S68" s="144">
        <f t="shared" si="33"/>
        <v>19899281.680000003</v>
      </c>
      <c r="T68" s="41"/>
    </row>
    <row r="69" spans="1:20" ht="21" x14ac:dyDescent="0.3">
      <c r="A69" s="104"/>
      <c r="B69" s="103"/>
      <c r="C69" s="103" t="s">
        <v>119</v>
      </c>
      <c r="D69" s="131" t="s">
        <v>120</v>
      </c>
      <c r="E69" s="134">
        <v>103562.16</v>
      </c>
      <c r="F69" s="134">
        <v>119.6</v>
      </c>
      <c r="G69" s="134">
        <v>1262802.93</v>
      </c>
      <c r="H69" s="134">
        <v>13782.69</v>
      </c>
      <c r="I69" s="134">
        <v>889005.59</v>
      </c>
      <c r="J69" s="134">
        <v>508040.4</v>
      </c>
      <c r="K69" s="134">
        <v>0</v>
      </c>
      <c r="L69" s="134">
        <v>0</v>
      </c>
      <c r="M69" s="134">
        <v>662.33</v>
      </c>
      <c r="N69" s="159">
        <v>0</v>
      </c>
      <c r="O69" s="134">
        <v>0</v>
      </c>
      <c r="P69" s="134">
        <v>7272.8</v>
      </c>
      <c r="Q69" s="134">
        <v>42105.94</v>
      </c>
      <c r="R69" s="134">
        <v>9573.39</v>
      </c>
      <c r="S69" s="143">
        <f t="shared" si="33"/>
        <v>2836927.8299999996</v>
      </c>
      <c r="T69" s="41"/>
    </row>
    <row r="70" spans="1:20" ht="21" x14ac:dyDescent="0.3">
      <c r="A70" s="104"/>
      <c r="B70" s="103"/>
      <c r="C70" s="103" t="s">
        <v>121</v>
      </c>
      <c r="D70" s="131" t="s">
        <v>203</v>
      </c>
      <c r="E70" s="134">
        <v>99419.67</v>
      </c>
      <c r="F70" s="134">
        <v>33860.68</v>
      </c>
      <c r="G70" s="134">
        <v>943298.58</v>
      </c>
      <c r="H70" s="134">
        <v>16362.02</v>
      </c>
      <c r="I70" s="134">
        <v>1055769.53</v>
      </c>
      <c r="J70" s="134">
        <v>2262242.2999999998</v>
      </c>
      <c r="K70" s="134">
        <v>2253.9499999999998</v>
      </c>
      <c r="L70" s="134">
        <v>102737.54</v>
      </c>
      <c r="M70" s="134">
        <v>217672.93</v>
      </c>
      <c r="N70" s="159">
        <v>0</v>
      </c>
      <c r="O70" s="134">
        <v>765512.53</v>
      </c>
      <c r="P70" s="134">
        <v>16542.689999999999</v>
      </c>
      <c r="Q70" s="134">
        <v>76114.210000000006</v>
      </c>
      <c r="R70" s="134">
        <v>24368.04</v>
      </c>
      <c r="S70" s="143">
        <f t="shared" si="33"/>
        <v>5616154.6699999999</v>
      </c>
      <c r="T70" s="41"/>
    </row>
    <row r="71" spans="1:20" ht="21" x14ac:dyDescent="0.3">
      <c r="A71" s="104"/>
      <c r="B71" s="103"/>
      <c r="C71" s="103" t="s">
        <v>122</v>
      </c>
      <c r="D71" s="131" t="s">
        <v>201</v>
      </c>
      <c r="E71" s="134">
        <v>57994.81</v>
      </c>
      <c r="F71" s="134">
        <v>60470.83</v>
      </c>
      <c r="G71" s="134">
        <v>1704023.24</v>
      </c>
      <c r="H71" s="134">
        <v>886226.78</v>
      </c>
      <c r="I71" s="134">
        <v>2397420.1</v>
      </c>
      <c r="J71" s="134">
        <v>4531720.33</v>
      </c>
      <c r="K71" s="134">
        <v>15264.53</v>
      </c>
      <c r="L71" s="134">
        <v>205098.35</v>
      </c>
      <c r="M71" s="134">
        <v>503672.96</v>
      </c>
      <c r="N71" s="159">
        <v>0</v>
      </c>
      <c r="O71" s="134">
        <v>664251.54</v>
      </c>
      <c r="P71" s="134">
        <v>55241.78</v>
      </c>
      <c r="Q71" s="134">
        <v>288778.61</v>
      </c>
      <c r="R71" s="134">
        <v>76035.320000000007</v>
      </c>
      <c r="S71" s="143">
        <f t="shared" si="33"/>
        <v>11446199.179999998</v>
      </c>
      <c r="T71" s="41"/>
    </row>
    <row r="72" spans="1:20" ht="21" x14ac:dyDescent="0.3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1" x14ac:dyDescent="0.3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49999999999999" customHeight="1" x14ac:dyDescent="0.3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77015.820000000007</v>
      </c>
      <c r="H74" s="134">
        <v>454828.67</v>
      </c>
      <c r="I74" s="134">
        <v>45.23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649.79</v>
      </c>
      <c r="Q74" s="134">
        <v>3761.85</v>
      </c>
      <c r="R74" s="134">
        <v>968.88</v>
      </c>
      <c r="S74" s="143">
        <f t="shared" si="33"/>
        <v>537270.24</v>
      </c>
      <c r="T74" s="41"/>
    </row>
    <row r="75" spans="1:20" ht="20.149999999999999" customHeight="1" x14ac:dyDescent="0.3">
      <c r="A75" s="93" t="s">
        <v>126</v>
      </c>
      <c r="B75" s="96"/>
      <c r="C75" s="96"/>
      <c r="D75" s="44" t="s">
        <v>204</v>
      </c>
      <c r="E75" s="141">
        <f>SUM(E76,E79,E80,E81,E82,E83)</f>
        <v>284174.5</v>
      </c>
      <c r="F75" s="141">
        <f t="shared" ref="F75:R75" si="36">SUM(F76,F79,F80,F81,F82,F83)</f>
        <v>83134.31</v>
      </c>
      <c r="G75" s="141">
        <f t="shared" si="36"/>
        <v>4801694.0500000007</v>
      </c>
      <c r="H75" s="141">
        <f t="shared" si="36"/>
        <v>966520.77000000014</v>
      </c>
      <c r="I75" s="141">
        <f t="shared" si="36"/>
        <v>2993261.92</v>
      </c>
      <c r="J75" s="141">
        <f t="shared" si="36"/>
        <v>6779437.2899999991</v>
      </c>
      <c r="K75" s="141">
        <f t="shared" si="36"/>
        <v>13963.380000000001</v>
      </c>
      <c r="L75" s="141">
        <f t="shared" si="36"/>
        <v>839648.81</v>
      </c>
      <c r="M75" s="141">
        <f t="shared" si="36"/>
        <v>539373</v>
      </c>
      <c r="N75" s="150">
        <f t="shared" ref="N75" si="37">SUM(N76,N79,N80,N81,N82,N83)</f>
        <v>0</v>
      </c>
      <c r="O75" s="141">
        <f t="shared" si="36"/>
        <v>1425300</v>
      </c>
      <c r="P75" s="141">
        <f t="shared" si="36"/>
        <v>45995.26</v>
      </c>
      <c r="Q75" s="141">
        <f t="shared" si="36"/>
        <v>297045.91000000003</v>
      </c>
      <c r="R75" s="141">
        <f t="shared" si="36"/>
        <v>76932.510000000009</v>
      </c>
      <c r="S75" s="144">
        <f t="shared" si="33"/>
        <v>19146481.710000005</v>
      </c>
      <c r="T75" s="41"/>
    </row>
    <row r="76" spans="1:20" ht="27.75" customHeight="1" x14ac:dyDescent="0.3">
      <c r="A76" s="101"/>
      <c r="B76" s="102" t="s">
        <v>127</v>
      </c>
      <c r="C76" s="103"/>
      <c r="D76" s="92" t="s">
        <v>128</v>
      </c>
      <c r="E76" s="142">
        <f>SUM(E77,E78)</f>
        <v>124274.59</v>
      </c>
      <c r="F76" s="142">
        <f t="shared" ref="F76:R76" si="38">SUM(F77,F78)</f>
        <v>11212.14</v>
      </c>
      <c r="G76" s="142">
        <f t="shared" si="38"/>
        <v>0</v>
      </c>
      <c r="H76" s="142">
        <f t="shared" si="38"/>
        <v>456817.32</v>
      </c>
      <c r="I76" s="142">
        <f t="shared" si="38"/>
        <v>406219.46</v>
      </c>
      <c r="J76" s="142">
        <f t="shared" si="38"/>
        <v>863075.95</v>
      </c>
      <c r="K76" s="142">
        <f t="shared" si="38"/>
        <v>1468.94</v>
      </c>
      <c r="L76" s="142">
        <f t="shared" si="38"/>
        <v>103270.33</v>
      </c>
      <c r="M76" s="142">
        <f t="shared" si="38"/>
        <v>88948.75</v>
      </c>
      <c r="N76" s="151">
        <f t="shared" ref="N76" si="39">SUM(N77,N78)</f>
        <v>0</v>
      </c>
      <c r="O76" s="142">
        <f t="shared" si="38"/>
        <v>34617.410000000003</v>
      </c>
      <c r="P76" s="142">
        <f t="shared" si="38"/>
        <v>6076.9000000000005</v>
      </c>
      <c r="Q76" s="142">
        <f t="shared" si="38"/>
        <v>40226.770000000004</v>
      </c>
      <c r="R76" s="142">
        <f t="shared" si="38"/>
        <v>13330.429999999998</v>
      </c>
      <c r="S76" s="144">
        <f t="shared" si="33"/>
        <v>2149538.9899999998</v>
      </c>
      <c r="T76" s="41"/>
    </row>
    <row r="77" spans="1:20" ht="16.5" customHeight="1" x14ac:dyDescent="0.3">
      <c r="A77" s="104"/>
      <c r="B77" s="103"/>
      <c r="C77" s="103" t="s">
        <v>129</v>
      </c>
      <c r="D77" s="131" t="s">
        <v>27</v>
      </c>
      <c r="E77" s="134">
        <v>124274.59</v>
      </c>
      <c r="F77" s="134">
        <v>11212.14</v>
      </c>
      <c r="G77" s="134">
        <v>0</v>
      </c>
      <c r="H77" s="134">
        <v>456797.63</v>
      </c>
      <c r="I77" s="134">
        <v>406083.76</v>
      </c>
      <c r="J77" s="134">
        <v>854431.57</v>
      </c>
      <c r="K77" s="134">
        <v>1428.51</v>
      </c>
      <c r="L77" s="134">
        <v>103270.33</v>
      </c>
      <c r="M77" s="134">
        <v>86502.32</v>
      </c>
      <c r="N77" s="159">
        <v>0</v>
      </c>
      <c r="O77" s="134">
        <v>27804.41</v>
      </c>
      <c r="P77" s="134">
        <v>5998.1</v>
      </c>
      <c r="Q77" s="134">
        <v>39768.26</v>
      </c>
      <c r="R77" s="134">
        <v>13195.05</v>
      </c>
      <c r="S77" s="143">
        <f t="shared" si="33"/>
        <v>2130766.67</v>
      </c>
      <c r="T77" s="41"/>
    </row>
    <row r="78" spans="1:20" ht="16.5" customHeight="1" x14ac:dyDescent="0.3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19.690000000000001</v>
      </c>
      <c r="I78" s="134">
        <v>135.69999999999999</v>
      </c>
      <c r="J78" s="134">
        <v>8644.3799999999992</v>
      </c>
      <c r="K78" s="134">
        <v>40.43</v>
      </c>
      <c r="L78" s="134">
        <v>0</v>
      </c>
      <c r="M78" s="134">
        <v>2446.4299999999998</v>
      </c>
      <c r="N78" s="159">
        <v>0</v>
      </c>
      <c r="O78" s="134">
        <v>6813</v>
      </c>
      <c r="P78" s="134">
        <v>78.8</v>
      </c>
      <c r="Q78" s="134">
        <v>458.51</v>
      </c>
      <c r="R78" s="134">
        <v>135.38</v>
      </c>
      <c r="S78" s="143">
        <f t="shared" si="33"/>
        <v>18772.319999999996</v>
      </c>
      <c r="T78" s="41"/>
    </row>
    <row r="79" spans="1:20" ht="24" x14ac:dyDescent="0.3">
      <c r="A79" s="104"/>
      <c r="B79" s="102" t="s">
        <v>132</v>
      </c>
      <c r="C79" s="103"/>
      <c r="D79" s="92" t="s">
        <v>133</v>
      </c>
      <c r="E79" s="134">
        <v>13670.2</v>
      </c>
      <c r="F79" s="134">
        <v>13604.07</v>
      </c>
      <c r="G79" s="134">
        <v>0</v>
      </c>
      <c r="H79" s="134">
        <v>75214.09</v>
      </c>
      <c r="I79" s="134">
        <v>874229.04</v>
      </c>
      <c r="J79" s="134">
        <v>1422436.13</v>
      </c>
      <c r="K79" s="134">
        <v>2348.29</v>
      </c>
      <c r="L79" s="134">
        <v>153799.54999999999</v>
      </c>
      <c r="M79" s="134">
        <v>152741</v>
      </c>
      <c r="N79" s="159">
        <v>0</v>
      </c>
      <c r="O79" s="134">
        <v>242923.37</v>
      </c>
      <c r="P79" s="134">
        <v>4374.74</v>
      </c>
      <c r="Q79" s="134">
        <v>35357.67</v>
      </c>
      <c r="R79" s="134">
        <v>10467.620000000001</v>
      </c>
      <c r="S79" s="143">
        <f t="shared" si="33"/>
        <v>3001165.77</v>
      </c>
      <c r="T79" s="41"/>
    </row>
    <row r="80" spans="1:20" ht="24" x14ac:dyDescent="0.3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49026.99</v>
      </c>
      <c r="I80" s="134">
        <v>594077.68999999994</v>
      </c>
      <c r="J80" s="134">
        <v>1452533.68</v>
      </c>
      <c r="K80" s="134">
        <v>3665.62</v>
      </c>
      <c r="L80" s="134">
        <v>191058.51</v>
      </c>
      <c r="M80" s="134">
        <v>111044.22</v>
      </c>
      <c r="N80" s="159">
        <v>0</v>
      </c>
      <c r="O80" s="134">
        <v>294438.25</v>
      </c>
      <c r="P80" s="134">
        <v>7433.95</v>
      </c>
      <c r="Q80" s="134">
        <v>48218.27</v>
      </c>
      <c r="R80" s="134">
        <v>11437.55</v>
      </c>
      <c r="S80" s="143">
        <f t="shared" si="33"/>
        <v>2762934.7300000004</v>
      </c>
      <c r="T80" s="41"/>
    </row>
    <row r="81" spans="1:20" ht="24" x14ac:dyDescent="0.3">
      <c r="A81" s="101"/>
      <c r="B81" s="102" t="s">
        <v>136</v>
      </c>
      <c r="C81" s="103"/>
      <c r="D81" s="92" t="s">
        <v>137</v>
      </c>
      <c r="E81" s="134">
        <v>53852.32</v>
      </c>
      <c r="F81" s="134">
        <v>50155.66</v>
      </c>
      <c r="G81" s="134">
        <v>0</v>
      </c>
      <c r="H81" s="134">
        <v>360515.71</v>
      </c>
      <c r="I81" s="134">
        <v>778030.67</v>
      </c>
      <c r="J81" s="134">
        <v>2601859.61</v>
      </c>
      <c r="K81" s="134">
        <v>3642.71</v>
      </c>
      <c r="L81" s="134">
        <v>307027.01</v>
      </c>
      <c r="M81" s="134">
        <v>160330.91</v>
      </c>
      <c r="N81" s="159">
        <v>0</v>
      </c>
      <c r="O81" s="134">
        <v>299096.87</v>
      </c>
      <c r="P81" s="134">
        <v>17121.98</v>
      </c>
      <c r="Q81" s="134">
        <v>99609.35</v>
      </c>
      <c r="R81" s="134">
        <v>23378.74</v>
      </c>
      <c r="S81" s="143">
        <f t="shared" si="33"/>
        <v>4754621.54</v>
      </c>
      <c r="T81" s="41"/>
    </row>
    <row r="82" spans="1:20" ht="24" x14ac:dyDescent="0.3">
      <c r="A82" s="101"/>
      <c r="B82" s="102" t="s">
        <v>138</v>
      </c>
      <c r="C82" s="103"/>
      <c r="D82" s="92" t="s">
        <v>139</v>
      </c>
      <c r="E82" s="134">
        <v>1242.75</v>
      </c>
      <c r="F82" s="134">
        <v>3812.13</v>
      </c>
      <c r="G82" s="134">
        <v>4489796.9400000004</v>
      </c>
      <c r="H82" s="134">
        <v>18311.28</v>
      </c>
      <c r="I82" s="134">
        <v>195352.04</v>
      </c>
      <c r="J82" s="134">
        <v>24016.46</v>
      </c>
      <c r="K82" s="134">
        <v>44.81</v>
      </c>
      <c r="L82" s="134">
        <v>1614.52</v>
      </c>
      <c r="M82" s="134">
        <v>4296.18</v>
      </c>
      <c r="N82" s="159">
        <v>0</v>
      </c>
      <c r="O82" s="134">
        <v>276210.71000000002</v>
      </c>
      <c r="P82" s="134">
        <v>6196.29</v>
      </c>
      <c r="Q82" s="134">
        <v>45743.97</v>
      </c>
      <c r="R82" s="134">
        <v>11834.74</v>
      </c>
      <c r="S82" s="143">
        <f t="shared" si="33"/>
        <v>5078472.8199999994</v>
      </c>
      <c r="T82" s="41"/>
    </row>
    <row r="83" spans="1:20" ht="24" x14ac:dyDescent="0.3">
      <c r="A83" s="101"/>
      <c r="B83" s="102" t="s">
        <v>140</v>
      </c>
      <c r="C83" s="103"/>
      <c r="D83" s="92" t="s">
        <v>141</v>
      </c>
      <c r="E83" s="134">
        <v>91134.64</v>
      </c>
      <c r="F83" s="134">
        <v>4350.3100000000004</v>
      </c>
      <c r="G83" s="134">
        <v>311897.11</v>
      </c>
      <c r="H83" s="134">
        <v>6635.38</v>
      </c>
      <c r="I83" s="134">
        <v>145353.01999999999</v>
      </c>
      <c r="J83" s="134">
        <v>415515.46</v>
      </c>
      <c r="K83" s="134">
        <v>2793.01</v>
      </c>
      <c r="L83" s="134">
        <v>82878.89</v>
      </c>
      <c r="M83" s="134">
        <v>22011.94</v>
      </c>
      <c r="N83" s="159">
        <v>0</v>
      </c>
      <c r="O83" s="134">
        <v>278013.39</v>
      </c>
      <c r="P83" s="134">
        <v>4791.3999999999996</v>
      </c>
      <c r="Q83" s="134">
        <v>27889.88</v>
      </c>
      <c r="R83" s="134">
        <v>6483.43</v>
      </c>
      <c r="S83" s="143">
        <f t="shared" si="33"/>
        <v>1399747.8599999996</v>
      </c>
      <c r="T83" s="41"/>
    </row>
    <row r="84" spans="1:20" ht="20.149999999999999" customHeight="1" x14ac:dyDescent="0.3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3401.02</v>
      </c>
      <c r="G84" s="141">
        <f t="shared" si="40"/>
        <v>116390.86000000002</v>
      </c>
      <c r="H84" s="141">
        <f t="shared" si="40"/>
        <v>6266.2099999999991</v>
      </c>
      <c r="I84" s="141">
        <f t="shared" si="40"/>
        <v>45174.03</v>
      </c>
      <c r="J84" s="141">
        <f t="shared" si="40"/>
        <v>438762.16</v>
      </c>
      <c r="K84" s="141">
        <f t="shared" si="40"/>
        <v>504.7</v>
      </c>
      <c r="L84" s="141">
        <f t="shared" si="40"/>
        <v>1135.55</v>
      </c>
      <c r="M84" s="141">
        <f t="shared" si="40"/>
        <v>4779.5</v>
      </c>
      <c r="N84" s="150">
        <f t="shared" ref="N84" si="41">SUM(N85,N86,N87,N88,N89)</f>
        <v>0</v>
      </c>
      <c r="O84" s="141">
        <f t="shared" si="40"/>
        <v>254843.05</v>
      </c>
      <c r="P84" s="141">
        <f t="shared" si="40"/>
        <v>7515.9400000000005</v>
      </c>
      <c r="Q84" s="141">
        <f t="shared" si="40"/>
        <v>28754.969999999998</v>
      </c>
      <c r="R84" s="141">
        <f t="shared" si="40"/>
        <v>7071.09</v>
      </c>
      <c r="S84" s="144">
        <f t="shared" si="33"/>
        <v>914599.08</v>
      </c>
      <c r="T84" s="41"/>
    </row>
    <row r="85" spans="1:20" ht="24" x14ac:dyDescent="0.3">
      <c r="A85" s="101"/>
      <c r="B85" s="102" t="s">
        <v>143</v>
      </c>
      <c r="C85" s="103"/>
      <c r="D85" s="92" t="s">
        <v>144</v>
      </c>
      <c r="E85" s="134">
        <v>0</v>
      </c>
      <c r="F85" s="134">
        <v>3401.02</v>
      </c>
      <c r="G85" s="134">
        <v>13388.75</v>
      </c>
      <c r="H85" s="134">
        <v>43.32</v>
      </c>
      <c r="I85" s="134">
        <v>35885.910000000003</v>
      </c>
      <c r="J85" s="134">
        <v>438762.16</v>
      </c>
      <c r="K85" s="134">
        <v>504.7</v>
      </c>
      <c r="L85" s="134">
        <v>1135.55</v>
      </c>
      <c r="M85" s="134">
        <v>4779.5</v>
      </c>
      <c r="N85" s="159">
        <v>0</v>
      </c>
      <c r="O85" s="134">
        <v>254843.05</v>
      </c>
      <c r="P85" s="134">
        <v>3355.73</v>
      </c>
      <c r="Q85" s="134">
        <v>9602.0499999999993</v>
      </c>
      <c r="R85" s="134">
        <v>2125.52</v>
      </c>
      <c r="S85" s="143">
        <f t="shared" si="33"/>
        <v>767827.26</v>
      </c>
      <c r="T85" s="41"/>
    </row>
    <row r="86" spans="1:20" x14ac:dyDescent="0.3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39101.25</v>
      </c>
      <c r="H86" s="134">
        <v>6147.08</v>
      </c>
      <c r="I86" s="134">
        <v>2502.9699999999998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3914.39</v>
      </c>
      <c r="Q86" s="134">
        <v>17729.259999999998</v>
      </c>
      <c r="R86" s="134">
        <v>4575.08</v>
      </c>
      <c r="S86" s="143">
        <f t="shared" si="33"/>
        <v>73970.03</v>
      </c>
      <c r="T86" s="41"/>
    </row>
    <row r="87" spans="1:20" ht="24" x14ac:dyDescent="0.3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38036.230000000003</v>
      </c>
      <c r="H87" s="134">
        <v>64.98</v>
      </c>
      <c r="I87" s="134">
        <v>1357.03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149.55000000000001</v>
      </c>
      <c r="Q87" s="134">
        <v>865.87</v>
      </c>
      <c r="R87" s="134">
        <v>223.08</v>
      </c>
      <c r="S87" s="143">
        <f t="shared" si="33"/>
        <v>40696.740000000013</v>
      </c>
      <c r="T87" s="41"/>
    </row>
    <row r="88" spans="1:20" ht="24" x14ac:dyDescent="0.3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12171.59</v>
      </c>
      <c r="H88" s="134">
        <v>7.88</v>
      </c>
      <c r="I88" s="134">
        <v>1507.81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23</v>
      </c>
      <c r="Q88" s="134">
        <v>133.47999999999999</v>
      </c>
      <c r="R88" s="134">
        <v>38.11</v>
      </c>
      <c r="S88" s="143">
        <f t="shared" si="33"/>
        <v>13881.869999999999</v>
      </c>
      <c r="T88" s="41"/>
    </row>
    <row r="89" spans="1:20" ht="24" x14ac:dyDescent="0.3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13693.04</v>
      </c>
      <c r="H89" s="134">
        <v>2.95</v>
      </c>
      <c r="I89" s="134">
        <v>3920.31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73.27</v>
      </c>
      <c r="Q89" s="134">
        <v>424.31</v>
      </c>
      <c r="R89" s="134">
        <v>109.3</v>
      </c>
      <c r="S89" s="143">
        <f t="shared" si="33"/>
        <v>18223.180000000004</v>
      </c>
      <c r="T89" s="41"/>
    </row>
    <row r="90" spans="1:20" ht="20.149999999999999" customHeight="1" x14ac:dyDescent="0.3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7594.3600000000006</v>
      </c>
      <c r="G90" s="141">
        <f t="shared" si="42"/>
        <v>174327.66</v>
      </c>
      <c r="H90" s="141">
        <f t="shared" si="42"/>
        <v>173996.78</v>
      </c>
      <c r="I90" s="141">
        <f t="shared" si="42"/>
        <v>678899.76</v>
      </c>
      <c r="J90" s="141">
        <f t="shared" si="42"/>
        <v>821247.30999999994</v>
      </c>
      <c r="K90" s="141">
        <f t="shared" si="42"/>
        <v>2843.55</v>
      </c>
      <c r="L90" s="141">
        <f t="shared" si="42"/>
        <v>171128.77</v>
      </c>
      <c r="M90" s="141">
        <f t="shared" si="42"/>
        <v>30913.969999999998</v>
      </c>
      <c r="N90" s="150">
        <f t="shared" ref="N90" si="43">SUM(N91,N92,N93,N94,N95,N96)</f>
        <v>0</v>
      </c>
      <c r="O90" s="141">
        <f t="shared" si="42"/>
        <v>625402.74</v>
      </c>
      <c r="P90" s="141">
        <f t="shared" si="42"/>
        <v>31193.25</v>
      </c>
      <c r="Q90" s="141">
        <f t="shared" si="42"/>
        <v>144898.16</v>
      </c>
      <c r="R90" s="141">
        <f t="shared" si="42"/>
        <v>36003.360000000001</v>
      </c>
      <c r="S90" s="144">
        <f t="shared" si="33"/>
        <v>2898449.6700000004</v>
      </c>
      <c r="T90" s="41"/>
    </row>
    <row r="91" spans="1:20" x14ac:dyDescent="0.3">
      <c r="A91" s="104"/>
      <c r="B91" s="102" t="s">
        <v>154</v>
      </c>
      <c r="C91" s="103"/>
      <c r="D91" s="92" t="s">
        <v>156</v>
      </c>
      <c r="E91" s="134">
        <v>0</v>
      </c>
      <c r="F91" s="134">
        <v>7287.89</v>
      </c>
      <c r="G91" s="134">
        <v>74551.02</v>
      </c>
      <c r="H91" s="134">
        <v>11597.15</v>
      </c>
      <c r="I91" s="134">
        <v>290427.24</v>
      </c>
      <c r="J91" s="134">
        <v>46262.47</v>
      </c>
      <c r="K91" s="134">
        <v>2156.2399999999998</v>
      </c>
      <c r="L91" s="134">
        <v>128026.36</v>
      </c>
      <c r="M91" s="134">
        <v>2201.19</v>
      </c>
      <c r="N91" s="159">
        <v>0</v>
      </c>
      <c r="O91" s="134">
        <v>285329.67</v>
      </c>
      <c r="P91" s="134">
        <v>15504.16</v>
      </c>
      <c r="Q91" s="134">
        <v>59086.28</v>
      </c>
      <c r="R91" s="134">
        <v>13622.19</v>
      </c>
      <c r="S91" s="143">
        <f t="shared" si="33"/>
        <v>936051.86</v>
      </c>
      <c r="T91" s="41"/>
    </row>
    <row r="92" spans="1:20" x14ac:dyDescent="0.3">
      <c r="A92" s="104"/>
      <c r="B92" s="102" t="s">
        <v>155</v>
      </c>
      <c r="C92" s="103"/>
      <c r="D92" s="92" t="s">
        <v>158</v>
      </c>
      <c r="E92" s="134">
        <v>0</v>
      </c>
      <c r="F92" s="134">
        <v>306.47000000000003</v>
      </c>
      <c r="G92" s="134">
        <v>11350.01</v>
      </c>
      <c r="H92" s="134">
        <v>38000.839999999997</v>
      </c>
      <c r="I92" s="134">
        <v>192969.7</v>
      </c>
      <c r="J92" s="134">
        <v>659682.76</v>
      </c>
      <c r="K92" s="134">
        <v>441.36</v>
      </c>
      <c r="L92" s="134">
        <v>32828.65</v>
      </c>
      <c r="M92" s="134">
        <v>21003.53</v>
      </c>
      <c r="N92" s="159">
        <v>0</v>
      </c>
      <c r="O92" s="134">
        <v>339422.46</v>
      </c>
      <c r="P92" s="134">
        <v>2985.8</v>
      </c>
      <c r="Q92" s="134">
        <v>17182.3</v>
      </c>
      <c r="R92" s="134">
        <v>4437.12</v>
      </c>
      <c r="S92" s="143">
        <f t="shared" si="33"/>
        <v>1320611.0000000002</v>
      </c>
      <c r="T92" s="41"/>
    </row>
    <row r="93" spans="1:20" ht="24" x14ac:dyDescent="0.3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13693.04</v>
      </c>
      <c r="H93" s="134">
        <v>2480.88</v>
      </c>
      <c r="I93" s="134">
        <v>64232.76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870.48</v>
      </c>
      <c r="Q93" s="134">
        <v>5039.6499999999996</v>
      </c>
      <c r="R93" s="134">
        <v>1297.82</v>
      </c>
      <c r="S93" s="143">
        <f t="shared" si="33"/>
        <v>87614.63</v>
      </c>
      <c r="T93" s="41"/>
    </row>
    <row r="94" spans="1:20" x14ac:dyDescent="0.3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12475.88</v>
      </c>
      <c r="H94" s="134">
        <v>111994.18</v>
      </c>
      <c r="I94" s="134">
        <v>117609.29</v>
      </c>
      <c r="J94" s="134">
        <v>38480.21</v>
      </c>
      <c r="K94" s="134">
        <v>198.78</v>
      </c>
      <c r="L94" s="134">
        <v>8067.24</v>
      </c>
      <c r="M94" s="134">
        <v>4713.8599999999997</v>
      </c>
      <c r="N94" s="159">
        <v>0</v>
      </c>
      <c r="O94" s="134">
        <v>650.61</v>
      </c>
      <c r="P94" s="134">
        <v>7964.85</v>
      </c>
      <c r="Q94" s="134">
        <v>41194.959999999999</v>
      </c>
      <c r="R94" s="134">
        <v>10871.59</v>
      </c>
      <c r="S94" s="143">
        <f t="shared" si="33"/>
        <v>354221.45</v>
      </c>
      <c r="T94" s="41"/>
    </row>
    <row r="95" spans="1:20" ht="24" x14ac:dyDescent="0.3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10832.72</v>
      </c>
      <c r="H95" s="134">
        <v>9842.81</v>
      </c>
      <c r="I95" s="134">
        <v>12967.18</v>
      </c>
      <c r="J95" s="134">
        <v>76821.87</v>
      </c>
      <c r="K95" s="134">
        <v>47.17</v>
      </c>
      <c r="L95" s="134">
        <v>2206.52</v>
      </c>
      <c r="M95" s="134">
        <v>2995.39</v>
      </c>
      <c r="N95" s="159">
        <v>0</v>
      </c>
      <c r="O95" s="134">
        <v>0</v>
      </c>
      <c r="P95" s="134">
        <v>3649.8</v>
      </c>
      <c r="Q95" s="134">
        <v>21131.94</v>
      </c>
      <c r="R95" s="134">
        <v>5449.39</v>
      </c>
      <c r="S95" s="143">
        <f t="shared" si="33"/>
        <v>145944.79</v>
      </c>
      <c r="T95" s="41"/>
    </row>
    <row r="96" spans="1:20" ht="24" x14ac:dyDescent="0.3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51424.99</v>
      </c>
      <c r="H96" s="134">
        <v>80.92</v>
      </c>
      <c r="I96" s="134">
        <v>693.59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218.16</v>
      </c>
      <c r="Q96" s="134">
        <v>1263.03</v>
      </c>
      <c r="R96" s="134">
        <v>325.25</v>
      </c>
      <c r="S96" s="143">
        <f t="shared" si="33"/>
        <v>54005.939999999995</v>
      </c>
      <c r="T96" s="41"/>
    </row>
    <row r="97" spans="1:20" ht="20.149999999999999" customHeight="1" x14ac:dyDescent="0.3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685669.32</v>
      </c>
      <c r="H97" s="134">
        <v>4725.49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162.33000000000001</v>
      </c>
      <c r="Q97" s="134">
        <v>939.88</v>
      </c>
      <c r="R97" s="134">
        <v>242.09</v>
      </c>
      <c r="S97" s="143">
        <f t="shared" si="33"/>
        <v>691739.10999999987</v>
      </c>
      <c r="T97" s="41"/>
    </row>
    <row r="98" spans="1:20" ht="20.149999999999999" customHeight="1" x14ac:dyDescent="0.3">
      <c r="A98" s="94" t="s">
        <v>167</v>
      </c>
      <c r="B98" s="106"/>
      <c r="C98" s="106"/>
      <c r="D98" s="44" t="s">
        <v>35</v>
      </c>
      <c r="E98" s="134">
        <v>7456.48</v>
      </c>
      <c r="F98" s="134">
        <v>6802.03</v>
      </c>
      <c r="G98" s="134">
        <v>111065.8</v>
      </c>
      <c r="H98" s="134">
        <v>861811.73</v>
      </c>
      <c r="I98" s="134">
        <v>268390.43</v>
      </c>
      <c r="J98" s="134">
        <v>515653.3</v>
      </c>
      <c r="K98" s="134">
        <v>6569.81</v>
      </c>
      <c r="L98" s="134">
        <v>10828.07</v>
      </c>
      <c r="M98" s="134">
        <v>24583.68</v>
      </c>
      <c r="N98" s="159">
        <v>0</v>
      </c>
      <c r="O98" s="134">
        <v>603220.65</v>
      </c>
      <c r="P98" s="134">
        <v>7044.9</v>
      </c>
      <c r="Q98" s="134">
        <v>16154.54</v>
      </c>
      <c r="R98" s="134">
        <v>4156.4799999999996</v>
      </c>
      <c r="S98" s="143">
        <f t="shared" si="33"/>
        <v>2443737.9</v>
      </c>
      <c r="T98" s="41"/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27699502.609999999</v>
      </c>
      <c r="F99" s="137">
        <f t="shared" ref="F99:R99" si="44">SUM(F29,F46,F47,F48,F49,F55,F61,F75,F84,F90,F97,F98)</f>
        <v>326277.15000000002</v>
      </c>
      <c r="G99" s="137">
        <f t="shared" si="44"/>
        <v>85881607.399999976</v>
      </c>
      <c r="H99" s="137">
        <f t="shared" si="44"/>
        <v>7141145.540000001</v>
      </c>
      <c r="I99" s="137">
        <f t="shared" si="44"/>
        <v>14379130.32</v>
      </c>
      <c r="J99" s="137">
        <f t="shared" si="44"/>
        <v>29541963.999999996</v>
      </c>
      <c r="K99" s="137">
        <f t="shared" si="44"/>
        <v>97155.709999999992</v>
      </c>
      <c r="L99" s="137">
        <f t="shared" si="44"/>
        <v>2244376.0699999998</v>
      </c>
      <c r="M99" s="137">
        <f t="shared" si="44"/>
        <v>2740823.95</v>
      </c>
      <c r="N99" s="148">
        <f t="shared" ref="N99" si="45">SUM(N29,N46,N47,N48,N49,N55,N61,N75,N84,N90,N97,N98)</f>
        <v>0</v>
      </c>
      <c r="O99" s="137">
        <f t="shared" si="44"/>
        <v>5549215.5200000005</v>
      </c>
      <c r="P99" s="137">
        <f t="shared" si="44"/>
        <v>372894.66000000003</v>
      </c>
      <c r="Q99" s="137">
        <f t="shared" si="44"/>
        <v>2258129.8199999998</v>
      </c>
      <c r="R99" s="137">
        <f t="shared" si="44"/>
        <v>609727.36999999988</v>
      </c>
      <c r="S99" s="137">
        <f t="shared" si="33"/>
        <v>178841950.11999997</v>
      </c>
      <c r="T99" s="108"/>
    </row>
    <row r="100" spans="1:20" ht="20.149999999999999" customHeight="1" x14ac:dyDescent="0.3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149999999999999" customHeight="1" x14ac:dyDescent="0.3">
      <c r="A101" s="93" t="s">
        <v>168</v>
      </c>
      <c r="B101" s="96"/>
      <c r="C101" s="96"/>
      <c r="D101" s="44" t="s">
        <v>16</v>
      </c>
      <c r="E101" s="141">
        <f>SUM(E102,E105)</f>
        <v>245069.49</v>
      </c>
      <c r="F101" s="141">
        <f t="shared" ref="F101:R101" si="46">SUM(F102,F105)</f>
        <v>57297.8</v>
      </c>
      <c r="G101" s="141">
        <f t="shared" si="46"/>
        <v>3201129.37</v>
      </c>
      <c r="H101" s="141">
        <f t="shared" si="46"/>
        <v>710595.96</v>
      </c>
      <c r="I101" s="141">
        <f t="shared" si="46"/>
        <v>2096732.3599999999</v>
      </c>
      <c r="J101" s="141">
        <f t="shared" si="46"/>
        <v>4289169.53</v>
      </c>
      <c r="K101" s="141">
        <f t="shared" si="46"/>
        <v>23125.050000000003</v>
      </c>
      <c r="L101" s="141">
        <f t="shared" si="46"/>
        <v>383546.28999999992</v>
      </c>
      <c r="M101" s="141">
        <f t="shared" si="46"/>
        <v>245896.41999999998</v>
      </c>
      <c r="N101" s="150">
        <f>SUM(N102,N105)</f>
        <v>0</v>
      </c>
      <c r="O101" s="141">
        <f t="shared" si="46"/>
        <v>0</v>
      </c>
      <c r="P101" s="141">
        <f t="shared" si="46"/>
        <v>40915.46</v>
      </c>
      <c r="Q101" s="141">
        <f t="shared" si="46"/>
        <v>197613.34</v>
      </c>
      <c r="R101" s="141">
        <f t="shared" si="46"/>
        <v>49934.479999999996</v>
      </c>
      <c r="S101" s="144">
        <f t="shared" ref="S101:S119" si="47">SUM(E101:R101)</f>
        <v>11541025.550000003</v>
      </c>
      <c r="T101" s="41"/>
    </row>
    <row r="102" spans="1:20" ht="27.75" customHeight="1" x14ac:dyDescent="0.3">
      <c r="A102" s="101"/>
      <c r="B102" s="102" t="s">
        <v>169</v>
      </c>
      <c r="C102" s="103"/>
      <c r="D102" s="92" t="s">
        <v>170</v>
      </c>
      <c r="E102" s="142">
        <f>SUM(E103:E104)</f>
        <v>244406.69</v>
      </c>
      <c r="F102" s="142">
        <f t="shared" ref="F102:R102" si="48">SUM(F103:F104)</f>
        <v>57036.18</v>
      </c>
      <c r="G102" s="142">
        <f t="shared" si="48"/>
        <v>2817724.14</v>
      </c>
      <c r="H102" s="142">
        <f t="shared" si="48"/>
        <v>669247.89999999991</v>
      </c>
      <c r="I102" s="142">
        <f t="shared" si="48"/>
        <v>1848848.17</v>
      </c>
      <c r="J102" s="142">
        <f t="shared" si="48"/>
        <v>3430812.1900000004</v>
      </c>
      <c r="K102" s="142">
        <f t="shared" si="48"/>
        <v>19479.650000000001</v>
      </c>
      <c r="L102" s="142">
        <f t="shared" si="48"/>
        <v>332419.69999999995</v>
      </c>
      <c r="M102" s="142">
        <f t="shared" si="48"/>
        <v>185272</v>
      </c>
      <c r="N102" s="151">
        <f>SUM(N103:N104)</f>
        <v>0</v>
      </c>
      <c r="O102" s="142">
        <f t="shared" si="48"/>
        <v>0</v>
      </c>
      <c r="P102" s="142">
        <f t="shared" si="48"/>
        <v>31242.82</v>
      </c>
      <c r="Q102" s="142">
        <f t="shared" si="48"/>
        <v>151636.22</v>
      </c>
      <c r="R102" s="142">
        <f t="shared" si="48"/>
        <v>41294.42</v>
      </c>
      <c r="S102" s="144">
        <f t="shared" si="47"/>
        <v>9829420.0800000001</v>
      </c>
      <c r="T102" s="41"/>
    </row>
    <row r="103" spans="1:20" x14ac:dyDescent="0.3">
      <c r="A103" s="105"/>
      <c r="B103" s="102"/>
      <c r="C103" s="103" t="s">
        <v>228</v>
      </c>
      <c r="D103" s="131" t="s">
        <v>230</v>
      </c>
      <c r="E103" s="134">
        <v>78707.240000000005</v>
      </c>
      <c r="F103" s="134">
        <v>24670.46</v>
      </c>
      <c r="G103" s="134">
        <v>2174151.08</v>
      </c>
      <c r="H103" s="134">
        <v>446952.85</v>
      </c>
      <c r="I103" s="134">
        <v>1290686.55</v>
      </c>
      <c r="J103" s="134">
        <v>2400105.9900000002</v>
      </c>
      <c r="K103" s="134">
        <v>15201.53</v>
      </c>
      <c r="L103" s="134">
        <v>271616.73</v>
      </c>
      <c r="M103" s="134">
        <v>124708.45</v>
      </c>
      <c r="N103" s="159">
        <v>0</v>
      </c>
      <c r="O103" s="134">
        <v>0</v>
      </c>
      <c r="P103" s="134">
        <v>23151.94</v>
      </c>
      <c r="Q103" s="134">
        <v>124591.13</v>
      </c>
      <c r="R103" s="134">
        <v>35068.49</v>
      </c>
      <c r="S103" s="137">
        <f t="shared" si="47"/>
        <v>7009612.4400000023</v>
      </c>
      <c r="T103" s="41"/>
    </row>
    <row r="104" spans="1:20" x14ac:dyDescent="0.3">
      <c r="A104" s="105"/>
      <c r="B104" s="102"/>
      <c r="C104" s="103" t="s">
        <v>229</v>
      </c>
      <c r="D104" s="131" t="s">
        <v>231</v>
      </c>
      <c r="E104" s="134">
        <v>165699.45000000001</v>
      </c>
      <c r="F104" s="134">
        <v>32365.72</v>
      </c>
      <c r="G104" s="134">
        <v>643573.06000000006</v>
      </c>
      <c r="H104" s="134">
        <v>222295.05</v>
      </c>
      <c r="I104" s="134">
        <v>558161.62</v>
      </c>
      <c r="J104" s="134">
        <v>1030706.2</v>
      </c>
      <c r="K104" s="134">
        <v>4278.12</v>
      </c>
      <c r="L104" s="134">
        <v>60802.97</v>
      </c>
      <c r="M104" s="134">
        <v>60563.55</v>
      </c>
      <c r="N104" s="159">
        <v>0</v>
      </c>
      <c r="O104" s="134">
        <v>0</v>
      </c>
      <c r="P104" s="134">
        <v>8090.88</v>
      </c>
      <c r="Q104" s="134">
        <v>27045.09</v>
      </c>
      <c r="R104" s="134">
        <v>6225.93</v>
      </c>
      <c r="S104" s="137">
        <f t="shared" si="47"/>
        <v>2819807.6399999997</v>
      </c>
      <c r="T104" s="41"/>
    </row>
    <row r="105" spans="1:20" ht="24" x14ac:dyDescent="0.3">
      <c r="A105" s="105"/>
      <c r="B105" s="102" t="s">
        <v>171</v>
      </c>
      <c r="C105" s="103"/>
      <c r="D105" s="92" t="s">
        <v>232</v>
      </c>
      <c r="E105" s="134">
        <v>662.8</v>
      </c>
      <c r="F105" s="134">
        <v>261.62</v>
      </c>
      <c r="G105" s="134">
        <v>383405.23</v>
      </c>
      <c r="H105" s="134">
        <v>41348.06</v>
      </c>
      <c r="I105" s="134">
        <v>247884.19</v>
      </c>
      <c r="J105" s="134">
        <v>858357.34</v>
      </c>
      <c r="K105" s="134">
        <v>3645.4</v>
      </c>
      <c r="L105" s="134">
        <v>51126.59</v>
      </c>
      <c r="M105" s="134">
        <v>60624.42</v>
      </c>
      <c r="N105" s="159">
        <v>0</v>
      </c>
      <c r="O105" s="134">
        <v>0</v>
      </c>
      <c r="P105" s="134">
        <v>9672.64</v>
      </c>
      <c r="Q105" s="134">
        <v>45977.120000000003</v>
      </c>
      <c r="R105" s="134">
        <v>8640.06</v>
      </c>
      <c r="S105" s="137">
        <f t="shared" si="47"/>
        <v>1711605.4699999997</v>
      </c>
      <c r="T105" s="41"/>
    </row>
    <row r="106" spans="1:20" ht="20.149999999999999" customHeight="1" x14ac:dyDescent="0.3">
      <c r="A106" s="93" t="s">
        <v>172</v>
      </c>
      <c r="B106" s="96"/>
      <c r="C106" s="96"/>
      <c r="D106" s="44" t="s">
        <v>17</v>
      </c>
      <c r="E106" s="141">
        <f>SUM(E107,E108,E109,E110,E111)</f>
        <v>11728666.890000001</v>
      </c>
      <c r="F106" s="141">
        <f t="shared" ref="F106:R106" si="49">SUM(F107,F108,F109,F110,F111)</f>
        <v>269465.21000000002</v>
      </c>
      <c r="G106" s="141">
        <f t="shared" si="49"/>
        <v>59924946.950000048</v>
      </c>
      <c r="H106" s="141">
        <f t="shared" si="49"/>
        <v>9482000.179999996</v>
      </c>
      <c r="I106" s="141">
        <f t="shared" si="49"/>
        <v>12908912.730000002</v>
      </c>
      <c r="J106" s="141">
        <f t="shared" si="49"/>
        <v>36219254.340000004</v>
      </c>
      <c r="K106" s="141">
        <f t="shared" si="49"/>
        <v>153575.18000000002</v>
      </c>
      <c r="L106" s="141">
        <f t="shared" si="49"/>
        <v>2237795.11</v>
      </c>
      <c r="M106" s="141">
        <f t="shared" si="49"/>
        <v>2105603.5699999998</v>
      </c>
      <c r="N106" s="150">
        <f t="shared" ref="N106" si="50">SUM(N107,N108,N109,N110,N111)</f>
        <v>0</v>
      </c>
      <c r="O106" s="141">
        <f t="shared" si="49"/>
        <v>0</v>
      </c>
      <c r="P106" s="141">
        <f t="shared" si="49"/>
        <v>345559.26</v>
      </c>
      <c r="Q106" s="141">
        <f t="shared" si="49"/>
        <v>1860635.4600000007</v>
      </c>
      <c r="R106" s="141">
        <f t="shared" si="49"/>
        <v>502154.67</v>
      </c>
      <c r="S106" s="144">
        <f t="shared" si="47"/>
        <v>137738569.55000004</v>
      </c>
      <c r="T106" s="41"/>
    </row>
    <row r="107" spans="1:20" x14ac:dyDescent="0.3">
      <c r="A107" s="105"/>
      <c r="B107" s="102" t="s">
        <v>173</v>
      </c>
      <c r="C107" s="103"/>
      <c r="D107" s="92" t="s">
        <v>193</v>
      </c>
      <c r="E107" s="134">
        <v>89187.73</v>
      </c>
      <c r="F107" s="134">
        <v>6727.29</v>
      </c>
      <c r="G107" s="134">
        <v>9892463.4700000007</v>
      </c>
      <c r="H107" s="134">
        <v>433170.17</v>
      </c>
      <c r="I107" s="134">
        <v>1073260.1399999999</v>
      </c>
      <c r="J107" s="134">
        <v>2840407.66</v>
      </c>
      <c r="K107" s="134">
        <v>11869.45</v>
      </c>
      <c r="L107" s="134">
        <v>121250.74</v>
      </c>
      <c r="M107" s="134">
        <v>149248.43</v>
      </c>
      <c r="N107" s="159">
        <v>0</v>
      </c>
      <c r="O107" s="134">
        <v>0</v>
      </c>
      <c r="P107" s="134">
        <v>17479.36</v>
      </c>
      <c r="Q107" s="134">
        <v>135480.60999999999</v>
      </c>
      <c r="R107" s="134">
        <v>30748.46</v>
      </c>
      <c r="S107" s="137">
        <f t="shared" si="47"/>
        <v>14801293.51</v>
      </c>
      <c r="T107" s="41"/>
    </row>
    <row r="108" spans="1:20" x14ac:dyDescent="0.3">
      <c r="A108" s="105"/>
      <c r="B108" s="102" t="s">
        <v>174</v>
      </c>
      <c r="C108" s="103"/>
      <c r="D108" s="92" t="s">
        <v>194</v>
      </c>
      <c r="E108" s="134">
        <v>298259.01</v>
      </c>
      <c r="F108" s="134">
        <v>9343.4500000000007</v>
      </c>
      <c r="G108" s="134">
        <v>2312602.96</v>
      </c>
      <c r="H108" s="134">
        <v>279591.65000000002</v>
      </c>
      <c r="I108" s="134">
        <v>253312.31</v>
      </c>
      <c r="J108" s="134">
        <v>865285.16</v>
      </c>
      <c r="K108" s="134">
        <v>6263.22</v>
      </c>
      <c r="L108" s="134">
        <v>39340.57</v>
      </c>
      <c r="M108" s="134">
        <v>53761.87</v>
      </c>
      <c r="N108" s="159">
        <v>0</v>
      </c>
      <c r="O108" s="134">
        <v>0</v>
      </c>
      <c r="P108" s="134">
        <v>11264.6</v>
      </c>
      <c r="Q108" s="134">
        <v>45452.33</v>
      </c>
      <c r="R108" s="134">
        <v>10889.02</v>
      </c>
      <c r="S108" s="137">
        <f t="shared" si="47"/>
        <v>4185366.1500000004</v>
      </c>
      <c r="T108" s="41"/>
    </row>
    <row r="109" spans="1:20" x14ac:dyDescent="0.3">
      <c r="A109" s="105"/>
      <c r="B109" s="102" t="s">
        <v>176</v>
      </c>
      <c r="C109" s="103"/>
      <c r="D109" s="92" t="s">
        <v>175</v>
      </c>
      <c r="E109" s="134">
        <v>11341220.15</v>
      </c>
      <c r="F109" s="134">
        <v>253394.47</v>
      </c>
      <c r="G109" s="134">
        <v>47719880.520000048</v>
      </c>
      <c r="H109" s="134">
        <v>8769238.3599999957</v>
      </c>
      <c r="I109" s="134">
        <v>11582340.280000003</v>
      </c>
      <c r="J109" s="134">
        <v>32513561.52</v>
      </c>
      <c r="K109" s="134">
        <v>135442.51</v>
      </c>
      <c r="L109" s="134">
        <v>2077203.8</v>
      </c>
      <c r="M109" s="134">
        <v>1902593.27</v>
      </c>
      <c r="N109" s="159">
        <v>0</v>
      </c>
      <c r="O109" s="134">
        <v>0</v>
      </c>
      <c r="P109" s="134">
        <v>316815.3</v>
      </c>
      <c r="Q109" s="134">
        <v>1679702.5200000007</v>
      </c>
      <c r="R109" s="134">
        <v>460517.19</v>
      </c>
      <c r="S109" s="137">
        <f t="shared" si="47"/>
        <v>118751909.89000003</v>
      </c>
      <c r="T109" s="41"/>
    </row>
    <row r="110" spans="1:20" x14ac:dyDescent="0.3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3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49999999999999" customHeight="1" x14ac:dyDescent="0.3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281468.14</v>
      </c>
      <c r="H112" s="134">
        <v>4725.49</v>
      </c>
      <c r="I112" s="134">
        <v>301.56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2138.09</v>
      </c>
      <c r="Q112" s="134">
        <v>12378.43</v>
      </c>
      <c r="R112" s="134">
        <v>3188.05</v>
      </c>
      <c r="S112" s="137">
        <f t="shared" si="47"/>
        <v>304199.76</v>
      </c>
      <c r="T112" s="41"/>
    </row>
    <row r="113" spans="1:20" ht="20.149999999999999" customHeight="1" x14ac:dyDescent="0.3">
      <c r="A113" s="94" t="s">
        <v>180</v>
      </c>
      <c r="B113" s="106"/>
      <c r="C113" s="106"/>
      <c r="D113" s="44" t="s">
        <v>19</v>
      </c>
      <c r="E113" s="134">
        <v>1242.75</v>
      </c>
      <c r="F113" s="134">
        <v>0</v>
      </c>
      <c r="G113" s="134">
        <v>2740738.8</v>
      </c>
      <c r="H113" s="134">
        <v>199392.17</v>
      </c>
      <c r="I113" s="134">
        <v>63328.08</v>
      </c>
      <c r="J113" s="134">
        <v>493414.99</v>
      </c>
      <c r="K113" s="134">
        <v>2152.88</v>
      </c>
      <c r="L113" s="134">
        <v>22549.52</v>
      </c>
      <c r="M113" s="134">
        <v>32209.39</v>
      </c>
      <c r="N113" s="159">
        <v>0</v>
      </c>
      <c r="O113" s="134">
        <v>0</v>
      </c>
      <c r="P113" s="134">
        <v>10970.11</v>
      </c>
      <c r="Q113" s="134">
        <v>53392.93</v>
      </c>
      <c r="R113" s="134">
        <v>13585.43</v>
      </c>
      <c r="S113" s="137">
        <f t="shared" si="47"/>
        <v>3632977.0500000003</v>
      </c>
      <c r="T113" s="41"/>
    </row>
    <row r="114" spans="1:20" ht="20.149999999999999" customHeight="1" x14ac:dyDescent="0.3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616126.59</v>
      </c>
      <c r="H114" s="134">
        <v>13782.69</v>
      </c>
      <c r="I114" s="134">
        <v>48249.96</v>
      </c>
      <c r="J114" s="134">
        <v>199290.39</v>
      </c>
      <c r="K114" s="134">
        <v>2351.65</v>
      </c>
      <c r="L114" s="134">
        <v>195357.39</v>
      </c>
      <c r="M114" s="134">
        <v>42424.74</v>
      </c>
      <c r="N114" s="159">
        <v>0</v>
      </c>
      <c r="O114" s="134">
        <v>0</v>
      </c>
      <c r="P114" s="134">
        <v>592.95000000000005</v>
      </c>
      <c r="Q114" s="134">
        <v>3445.94</v>
      </c>
      <c r="R114" s="134">
        <v>791.45</v>
      </c>
      <c r="S114" s="137">
        <f t="shared" si="47"/>
        <v>1122413.7499999998</v>
      </c>
      <c r="T114" s="41"/>
    </row>
    <row r="115" spans="1:20" ht="20.149999999999999" customHeight="1" x14ac:dyDescent="0.3">
      <c r="A115" s="94" t="s">
        <v>182</v>
      </c>
      <c r="B115" s="106"/>
      <c r="C115" s="106"/>
      <c r="D115" s="44" t="s">
        <v>233</v>
      </c>
      <c r="E115" s="134">
        <v>352111.33</v>
      </c>
      <c r="F115" s="134">
        <v>10464.66</v>
      </c>
      <c r="G115" s="134">
        <v>314940.01</v>
      </c>
      <c r="H115" s="134">
        <v>399697.93</v>
      </c>
      <c r="I115" s="134">
        <v>217124.84</v>
      </c>
      <c r="J115" s="134">
        <v>1132314.28</v>
      </c>
      <c r="K115" s="134">
        <v>4248.8100000000004</v>
      </c>
      <c r="L115" s="134">
        <v>57154.15</v>
      </c>
      <c r="M115" s="134">
        <v>61034.94</v>
      </c>
      <c r="N115" s="159">
        <v>0</v>
      </c>
      <c r="O115" s="134">
        <v>0</v>
      </c>
      <c r="P115" s="134">
        <v>9102.2900000000009</v>
      </c>
      <c r="Q115" s="134">
        <v>52208.24</v>
      </c>
      <c r="R115" s="134">
        <v>8373.24</v>
      </c>
      <c r="S115" s="137">
        <f t="shared" si="47"/>
        <v>2618774.7200000002</v>
      </c>
      <c r="T115" s="41"/>
    </row>
    <row r="116" spans="1:20" ht="20.149999999999999" customHeight="1" x14ac:dyDescent="0.3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33471.879999999997</v>
      </c>
      <c r="H116" s="134">
        <v>120500.06</v>
      </c>
      <c r="I116" s="134">
        <v>39203.1</v>
      </c>
      <c r="J116" s="134">
        <v>31637.06</v>
      </c>
      <c r="K116" s="134">
        <v>10.11</v>
      </c>
      <c r="L116" s="134">
        <v>591.99</v>
      </c>
      <c r="M116" s="134">
        <v>1372.39</v>
      </c>
      <c r="N116" s="159">
        <v>0</v>
      </c>
      <c r="O116" s="134">
        <v>0</v>
      </c>
      <c r="P116" s="134">
        <v>224.86</v>
      </c>
      <c r="Q116" s="134">
        <v>1280.0899999999999</v>
      </c>
      <c r="R116" s="134">
        <v>329.6</v>
      </c>
      <c r="S116" s="137">
        <f t="shared" si="47"/>
        <v>228621.13999999998</v>
      </c>
      <c r="T116" s="41"/>
    </row>
    <row r="117" spans="1:20" ht="14" x14ac:dyDescent="0.3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0</v>
      </c>
      <c r="T117" s="41"/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37">
        <f>SUM(E101,E106,E112,E113,E114,E115,E116,E117)</f>
        <v>12327090.460000001</v>
      </c>
      <c r="F118" s="137">
        <f t="shared" ref="F118:R118" si="51">SUM(F101,F106,F112,F113,F114,F115,F116,F117)</f>
        <v>337227.67</v>
      </c>
      <c r="G118" s="137">
        <f t="shared" si="51"/>
        <v>67112821.740000039</v>
      </c>
      <c r="H118" s="137">
        <f t="shared" si="51"/>
        <v>10930694.479999997</v>
      </c>
      <c r="I118" s="137">
        <f t="shared" si="51"/>
        <v>15373852.630000003</v>
      </c>
      <c r="J118" s="137">
        <f t="shared" si="51"/>
        <v>42365080.590000011</v>
      </c>
      <c r="K118" s="137">
        <f t="shared" si="51"/>
        <v>185463.68000000002</v>
      </c>
      <c r="L118" s="137">
        <f t="shared" si="51"/>
        <v>2896994.45</v>
      </c>
      <c r="M118" s="137">
        <f t="shared" si="51"/>
        <v>2488541.4500000002</v>
      </c>
      <c r="N118" s="148">
        <f t="shared" ref="N118" si="52">SUM(N101,N106,N112,N113,N114,N115,N116,N117)</f>
        <v>0</v>
      </c>
      <c r="O118" s="137">
        <f t="shared" si="51"/>
        <v>0</v>
      </c>
      <c r="P118" s="137">
        <f t="shared" si="51"/>
        <v>409503.02</v>
      </c>
      <c r="Q118" s="137">
        <f t="shared" si="51"/>
        <v>2180954.4300000006</v>
      </c>
      <c r="R118" s="137">
        <f t="shared" si="51"/>
        <v>578356.92000000004</v>
      </c>
      <c r="S118" s="137">
        <f t="shared" si="47"/>
        <v>157186581.52000001</v>
      </c>
      <c r="T118" s="108"/>
    </row>
    <row r="119" spans="1:20" s="39" customFormat="1" ht="22.5" customHeight="1" x14ac:dyDescent="0.25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SUM(E27,E99,E118,E119)</f>
        <v>41424862.269999996</v>
      </c>
      <c r="F120" s="145">
        <f t="shared" ref="F120:R120" si="53">SUM(F27,F99,F118,F119)</f>
        <v>747476.3</v>
      </c>
      <c r="G120" s="145">
        <f t="shared" si="53"/>
        <v>153037121.01000002</v>
      </c>
      <c r="H120" s="145">
        <f t="shared" si="53"/>
        <v>19690507.009999998</v>
      </c>
      <c r="I120" s="145">
        <f t="shared" si="53"/>
        <v>30161871.250000004</v>
      </c>
      <c r="J120" s="145">
        <f t="shared" si="53"/>
        <v>76975817.520000011</v>
      </c>
      <c r="K120" s="145">
        <f t="shared" si="53"/>
        <v>336913.31000000006</v>
      </c>
      <c r="L120" s="145">
        <f t="shared" si="53"/>
        <v>5381746.21</v>
      </c>
      <c r="M120" s="145">
        <f t="shared" si="53"/>
        <v>5966911.4400000004</v>
      </c>
      <c r="N120" s="152">
        <f t="shared" ref="N120" si="54">SUM(N27,N99,N118,N119)</f>
        <v>0</v>
      </c>
      <c r="O120" s="145">
        <f t="shared" si="53"/>
        <v>6180865.9900000002</v>
      </c>
      <c r="P120" s="145">
        <f t="shared" si="53"/>
        <v>852199.3</v>
      </c>
      <c r="Q120" s="145">
        <f t="shared" si="53"/>
        <v>4794171.8000000007</v>
      </c>
      <c r="R120" s="145">
        <f t="shared" si="53"/>
        <v>1270597.4099999999</v>
      </c>
      <c r="S120" s="145">
        <f>SUM(E120:R120)</f>
        <v>346821060.82000005</v>
      </c>
      <c r="T120" s="108"/>
    </row>
    <row r="121" spans="1:20" x14ac:dyDescent="0.3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eZwLETuvq+5bqYVhL/3qRZKKf3GwmCew87mLSAmAolMa6uNXMY5T0Kv/J3gFa3qbHmiTDHWAUdbW7Xo4a5rv4w==" saltValue="kmqv+spswqD+g2NhgKI7e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2019</formula1>
      <formula2>2019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tabSelected="1" topLeftCell="A103" zoomScale="70" zoomScaleNormal="70" zoomScaleSheetLayoutView="80" workbookViewId="0">
      <selection activeCell="G120" sqref="G120"/>
    </sheetView>
  </sheetViews>
  <sheetFormatPr defaultColWidth="9.1796875" defaultRowHeight="13" x14ac:dyDescent="0.3"/>
  <cols>
    <col min="1" max="1" width="7.81640625" style="68" bestFit="1" customWidth="1"/>
    <col min="2" max="2" width="6.1796875" style="68" bestFit="1" customWidth="1"/>
    <col min="3" max="3" width="5.54296875" style="68" bestFit="1" customWidth="1"/>
    <col min="4" max="4" width="63" style="69" customWidth="1"/>
    <col min="5" max="13" width="15.7265625" style="70" customWidth="1"/>
    <col min="14" max="16384" width="9.1796875" style="56"/>
  </cols>
  <sheetData>
    <row r="1" spans="1:13" ht="35.25" customHeight="1" thickBot="1" x14ac:dyDescent="0.35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3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3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35">
      <c r="A4" s="79" t="s">
        <v>2</v>
      </c>
      <c r="B4" s="57">
        <v>120</v>
      </c>
      <c r="C4" s="74"/>
      <c r="D4" s="80" t="s">
        <v>38</v>
      </c>
      <c r="E4" s="147">
        <f>'Modello LA'!G4</f>
        <v>120110</v>
      </c>
      <c r="F4" s="81" t="s">
        <v>3</v>
      </c>
      <c r="G4" s="82"/>
      <c r="H4" s="82"/>
      <c r="I4" s="82"/>
      <c r="J4" s="83"/>
      <c r="K4" s="83"/>
      <c r="L4" s="75"/>
      <c r="M4" s="84">
        <v>2019</v>
      </c>
    </row>
    <row r="5" spans="1:13" s="72" customFormat="1" ht="12" customHeight="1" thickBot="1" x14ac:dyDescent="0.3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3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3">
      <c r="A7" s="190"/>
      <c r="B7" s="191"/>
      <c r="C7" s="191"/>
      <c r="D7" s="195" t="s">
        <v>4</v>
      </c>
      <c r="E7" s="205" t="s">
        <v>253</v>
      </c>
      <c r="F7" s="197" t="s">
        <v>241</v>
      </c>
      <c r="G7" s="199" t="s">
        <v>250</v>
      </c>
      <c r="H7" s="199" t="s">
        <v>245</v>
      </c>
      <c r="I7" s="199" t="s">
        <v>246</v>
      </c>
      <c r="J7" s="199" t="s">
        <v>242</v>
      </c>
      <c r="K7" s="203" t="s">
        <v>243</v>
      </c>
      <c r="L7" s="199" t="s">
        <v>244</v>
      </c>
      <c r="M7" s="199" t="s">
        <v>257</v>
      </c>
    </row>
    <row r="8" spans="1:13" ht="82.5" customHeight="1" thickBot="1" x14ac:dyDescent="0.35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149999999999999" customHeight="1" x14ac:dyDescent="0.3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8" x14ac:dyDescent="0.3">
      <c r="A10" s="109" t="s">
        <v>39</v>
      </c>
      <c r="B10" s="110"/>
      <c r="C10" s="110"/>
      <c r="D10" s="63" t="s">
        <v>40</v>
      </c>
      <c r="E10" s="138">
        <f>'Modello LA'!S10</f>
        <v>2820572.11</v>
      </c>
      <c r="F10" s="139">
        <f>SUM(F11:F12)</f>
        <v>28788.510000000002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42683.34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3">
      <c r="A11" s="109"/>
      <c r="B11" s="111" t="s">
        <v>41</v>
      </c>
      <c r="C11" s="110"/>
      <c r="D11" s="92" t="s">
        <v>42</v>
      </c>
      <c r="E11" s="137">
        <f>'Modello LA'!S11</f>
        <v>2260045.9400000004</v>
      </c>
      <c r="F11" s="134">
        <v>9896.08</v>
      </c>
      <c r="G11" s="134">
        <v>0</v>
      </c>
      <c r="H11" s="134">
        <v>0</v>
      </c>
      <c r="I11" s="134">
        <v>0</v>
      </c>
      <c r="J11" s="134">
        <v>24708.86</v>
      </c>
      <c r="K11" s="134">
        <v>0</v>
      </c>
      <c r="L11" s="134">
        <v>0</v>
      </c>
      <c r="M11" s="134">
        <v>0</v>
      </c>
    </row>
    <row r="12" spans="1:13" ht="24" x14ac:dyDescent="0.3">
      <c r="A12" s="109"/>
      <c r="B12" s="111" t="s">
        <v>43</v>
      </c>
      <c r="C12" s="110"/>
      <c r="D12" s="92" t="s">
        <v>44</v>
      </c>
      <c r="E12" s="137">
        <f>'Modello LA'!S12</f>
        <v>560526.16999999993</v>
      </c>
      <c r="F12" s="134">
        <v>18892.43</v>
      </c>
      <c r="G12" s="134">
        <v>0</v>
      </c>
      <c r="H12" s="134">
        <v>0</v>
      </c>
      <c r="I12" s="134">
        <v>0</v>
      </c>
      <c r="J12" s="134">
        <v>17974.48</v>
      </c>
      <c r="K12" s="134">
        <v>0</v>
      </c>
      <c r="L12" s="134">
        <v>0</v>
      </c>
      <c r="M12" s="134">
        <v>0</v>
      </c>
    </row>
    <row r="13" spans="1:13" ht="14" x14ac:dyDescent="0.3">
      <c r="A13" s="109" t="s">
        <v>45</v>
      </c>
      <c r="B13" s="110"/>
      <c r="C13" s="110"/>
      <c r="D13" s="63" t="s">
        <v>46</v>
      </c>
      <c r="E13" s="137">
        <f>'Modello LA'!S13</f>
        <v>805102.29</v>
      </c>
      <c r="F13" s="134">
        <v>6896.82</v>
      </c>
      <c r="G13" s="134">
        <v>0</v>
      </c>
      <c r="H13" s="134">
        <v>0</v>
      </c>
      <c r="I13" s="134">
        <v>0</v>
      </c>
      <c r="J13" s="134">
        <v>18895.009999999998</v>
      </c>
      <c r="K13" s="134">
        <v>0</v>
      </c>
      <c r="L13" s="134">
        <v>0</v>
      </c>
      <c r="M13" s="134">
        <v>0</v>
      </c>
    </row>
    <row r="14" spans="1:13" ht="28" x14ac:dyDescent="0.3">
      <c r="A14" s="109" t="s">
        <v>47</v>
      </c>
      <c r="B14" s="110"/>
      <c r="C14" s="110"/>
      <c r="D14" s="63" t="s">
        <v>48</v>
      </c>
      <c r="E14" s="137">
        <f>'Modello LA'!S14</f>
        <v>1100468.78</v>
      </c>
      <c r="F14" s="134">
        <v>21292.21</v>
      </c>
      <c r="G14" s="134">
        <v>0</v>
      </c>
      <c r="H14" s="134">
        <v>0</v>
      </c>
      <c r="I14" s="134">
        <v>0</v>
      </c>
      <c r="J14" s="134">
        <v>20057.78</v>
      </c>
      <c r="K14" s="134">
        <v>0</v>
      </c>
      <c r="L14" s="134">
        <v>0</v>
      </c>
      <c r="M14" s="134">
        <v>0</v>
      </c>
    </row>
    <row r="15" spans="1:13" ht="14" x14ac:dyDescent="0.3">
      <c r="A15" s="109" t="s">
        <v>49</v>
      </c>
      <c r="B15" s="110"/>
      <c r="C15" s="110"/>
      <c r="D15" s="63" t="s">
        <v>50</v>
      </c>
      <c r="E15" s="137">
        <f>'Modello LA'!S15</f>
        <v>2375600.25</v>
      </c>
      <c r="F15" s="134">
        <v>14694.54</v>
      </c>
      <c r="G15" s="134">
        <v>0</v>
      </c>
      <c r="H15" s="134">
        <v>0</v>
      </c>
      <c r="I15" s="134">
        <v>0</v>
      </c>
      <c r="J15" s="134">
        <v>28003.37</v>
      </c>
      <c r="K15" s="134">
        <v>0</v>
      </c>
      <c r="L15" s="134">
        <v>0</v>
      </c>
      <c r="M15" s="134">
        <v>0</v>
      </c>
    </row>
    <row r="16" spans="1:13" ht="14" x14ac:dyDescent="0.3">
      <c r="A16" s="109" t="s">
        <v>51</v>
      </c>
      <c r="B16" s="110"/>
      <c r="C16" s="110"/>
      <c r="D16" s="63" t="s">
        <v>52</v>
      </c>
      <c r="E16" s="137">
        <f>'Modello LA'!S16</f>
        <v>853459.15</v>
      </c>
      <c r="F16" s="134">
        <v>10496.65</v>
      </c>
      <c r="G16" s="134">
        <v>0</v>
      </c>
      <c r="H16" s="134">
        <v>0</v>
      </c>
      <c r="I16" s="134">
        <v>0</v>
      </c>
      <c r="J16" s="134">
        <v>21123.65</v>
      </c>
      <c r="K16" s="134">
        <v>0</v>
      </c>
      <c r="L16" s="134">
        <v>0</v>
      </c>
      <c r="M16" s="134">
        <v>0</v>
      </c>
    </row>
    <row r="17" spans="1:20" ht="42" x14ac:dyDescent="0.3">
      <c r="A17" s="112" t="s">
        <v>53</v>
      </c>
      <c r="B17" s="110"/>
      <c r="C17" s="110"/>
      <c r="D17" s="63" t="s">
        <v>54</v>
      </c>
      <c r="E17" s="138">
        <f>'Modello LA'!S17</f>
        <v>1429549.4200000002</v>
      </c>
      <c r="F17" s="139">
        <f>SUM(F18,F22)</f>
        <v>17393.240000000002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39048.699999999997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3">
      <c r="A18" s="112"/>
      <c r="B18" s="111" t="s">
        <v>55</v>
      </c>
      <c r="C18" s="113"/>
      <c r="D18" s="92" t="s">
        <v>211</v>
      </c>
      <c r="E18" s="138">
        <f>'Modello LA'!S18</f>
        <v>1049234.19</v>
      </c>
      <c r="F18" s="140">
        <f>SUM(F19:F21)</f>
        <v>8997.4500000000007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27324.11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3">
      <c r="A19" s="112"/>
      <c r="B19" s="110"/>
      <c r="C19" s="113" t="s">
        <v>56</v>
      </c>
      <c r="D19" s="132" t="s">
        <v>57</v>
      </c>
      <c r="E19" s="137">
        <f>'Modello LA'!S19</f>
        <v>335790.66000000009</v>
      </c>
      <c r="F19" s="134">
        <v>2099.4899999999998</v>
      </c>
      <c r="G19" s="134">
        <v>0</v>
      </c>
      <c r="H19" s="134">
        <v>0</v>
      </c>
      <c r="I19" s="134">
        <v>0</v>
      </c>
      <c r="J19" s="134">
        <v>8719.7999999999993</v>
      </c>
      <c r="K19" s="134">
        <v>0</v>
      </c>
      <c r="L19" s="134">
        <v>0</v>
      </c>
      <c r="M19" s="134">
        <v>0</v>
      </c>
    </row>
    <row r="20" spans="1:20" x14ac:dyDescent="0.3">
      <c r="A20" s="112"/>
      <c r="B20" s="110"/>
      <c r="C20" s="114" t="s">
        <v>58</v>
      </c>
      <c r="D20" s="132" t="s">
        <v>59</v>
      </c>
      <c r="E20" s="137">
        <f>'Modello LA'!S20</f>
        <v>263313.30000000005</v>
      </c>
      <c r="F20" s="134">
        <v>2099.5</v>
      </c>
      <c r="G20" s="134">
        <v>0</v>
      </c>
      <c r="H20" s="134">
        <v>0</v>
      </c>
      <c r="I20" s="134">
        <v>0</v>
      </c>
      <c r="J20" s="134">
        <v>8333.18</v>
      </c>
      <c r="K20" s="134">
        <v>0</v>
      </c>
      <c r="L20" s="134">
        <v>0</v>
      </c>
      <c r="M20" s="134">
        <v>0</v>
      </c>
    </row>
    <row r="21" spans="1:20" x14ac:dyDescent="0.3">
      <c r="A21" s="112"/>
      <c r="B21" s="110"/>
      <c r="C21" s="114" t="s">
        <v>60</v>
      </c>
      <c r="D21" s="132" t="s">
        <v>61</v>
      </c>
      <c r="E21" s="137">
        <f>'Modello LA'!S21</f>
        <v>450130.23</v>
      </c>
      <c r="F21" s="134">
        <v>4798.46</v>
      </c>
      <c r="G21" s="134">
        <v>0</v>
      </c>
      <c r="H21" s="134">
        <v>0</v>
      </c>
      <c r="I21" s="134">
        <v>0</v>
      </c>
      <c r="J21" s="134">
        <v>10271.129999999999</v>
      </c>
      <c r="K21" s="134">
        <v>0</v>
      </c>
      <c r="L21" s="134">
        <v>0</v>
      </c>
      <c r="M21" s="134">
        <v>0</v>
      </c>
    </row>
    <row r="22" spans="1:20" ht="24" x14ac:dyDescent="0.3">
      <c r="A22" s="112"/>
      <c r="B22" s="111" t="s">
        <v>62</v>
      </c>
      <c r="C22" s="113"/>
      <c r="D22" s="92" t="s">
        <v>63</v>
      </c>
      <c r="E22" s="138">
        <f>'Modello LA'!S22</f>
        <v>380315.23</v>
      </c>
      <c r="F22" s="140">
        <f>SUM(F23:F24)</f>
        <v>8395.7900000000009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11724.59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3">
      <c r="A23" s="115"/>
      <c r="B23" s="114"/>
      <c r="C23" s="114" t="s">
        <v>185</v>
      </c>
      <c r="D23" s="132" t="s">
        <v>190</v>
      </c>
      <c r="E23" s="137">
        <f>'Modello LA'!S23</f>
        <v>166996.07</v>
      </c>
      <c r="F23" s="134">
        <v>3897.61</v>
      </c>
      <c r="G23" s="134">
        <v>0</v>
      </c>
      <c r="H23" s="134">
        <v>0</v>
      </c>
      <c r="I23" s="134">
        <v>0</v>
      </c>
      <c r="J23" s="134">
        <v>4457.28</v>
      </c>
      <c r="K23" s="134">
        <v>0</v>
      </c>
      <c r="L23" s="134">
        <v>0</v>
      </c>
      <c r="M23" s="134">
        <v>0</v>
      </c>
    </row>
    <row r="24" spans="1:20" x14ac:dyDescent="0.3">
      <c r="A24" s="115"/>
      <c r="B24" s="114"/>
      <c r="C24" s="114" t="s">
        <v>187</v>
      </c>
      <c r="D24" s="132" t="s">
        <v>186</v>
      </c>
      <c r="E24" s="137">
        <f>'Modello LA'!S24</f>
        <v>213319.16</v>
      </c>
      <c r="F24" s="134">
        <v>4498.18</v>
      </c>
      <c r="G24" s="134">
        <v>0</v>
      </c>
      <c r="H24" s="134">
        <v>0</v>
      </c>
      <c r="I24" s="134">
        <v>0</v>
      </c>
      <c r="J24" s="134">
        <v>7267.31</v>
      </c>
      <c r="K24" s="134">
        <v>0</v>
      </c>
      <c r="L24" s="134">
        <v>0</v>
      </c>
      <c r="M24" s="134">
        <v>0</v>
      </c>
    </row>
    <row r="25" spans="1:20" ht="14" x14ac:dyDescent="0.3">
      <c r="A25" s="112" t="s">
        <v>64</v>
      </c>
      <c r="B25" s="110"/>
      <c r="C25" s="110"/>
      <c r="D25" s="63" t="s">
        <v>65</v>
      </c>
      <c r="E25" s="137">
        <f>'Modello LA'!S25</f>
        <v>928860.47</v>
      </c>
      <c r="F25" s="134">
        <v>12895.33</v>
      </c>
      <c r="G25" s="134">
        <v>0</v>
      </c>
      <c r="H25" s="134">
        <v>0</v>
      </c>
      <c r="I25" s="134">
        <v>0</v>
      </c>
      <c r="J25" s="134">
        <v>14428.03</v>
      </c>
      <c r="K25" s="134">
        <v>0</v>
      </c>
      <c r="L25" s="134">
        <v>0</v>
      </c>
      <c r="M25" s="134">
        <v>0</v>
      </c>
    </row>
    <row r="26" spans="1:20" ht="14" x14ac:dyDescent="0.3">
      <c r="A26" s="112" t="s">
        <v>188</v>
      </c>
      <c r="B26" s="110"/>
      <c r="C26" s="110"/>
      <c r="D26" s="63" t="s">
        <v>189</v>
      </c>
      <c r="E26" s="137">
        <f>'Modello LA'!S26</f>
        <v>478916.70999999996</v>
      </c>
      <c r="F26" s="134">
        <v>2099.4899999999998</v>
      </c>
      <c r="G26" s="134">
        <v>0</v>
      </c>
      <c r="H26" s="134">
        <v>0</v>
      </c>
      <c r="I26" s="134">
        <v>0</v>
      </c>
      <c r="J26" s="134">
        <v>9592.85</v>
      </c>
      <c r="K26" s="134">
        <v>0</v>
      </c>
      <c r="L26" s="134">
        <v>0</v>
      </c>
      <c r="M26" s="134">
        <v>0</v>
      </c>
    </row>
    <row r="27" spans="1:20" s="39" customFormat="1" ht="25" customHeight="1" x14ac:dyDescent="0.3">
      <c r="A27" s="128">
        <v>19999</v>
      </c>
      <c r="B27" s="124"/>
      <c r="C27" s="123"/>
      <c r="D27" s="129" t="s">
        <v>221</v>
      </c>
      <c r="E27" s="145">
        <f>'Modello LA'!S27</f>
        <v>10792529.179999998</v>
      </c>
      <c r="F27" s="145">
        <f>SUM(F10,F13,F14,F15,F16,F17,F25,F26)</f>
        <v>114556.79000000001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193832.72999999998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3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4" x14ac:dyDescent="0.3">
      <c r="A29" s="109" t="s">
        <v>66</v>
      </c>
      <c r="B29" s="110"/>
      <c r="C29" s="110"/>
      <c r="D29" s="63" t="s">
        <v>21</v>
      </c>
      <c r="E29" s="138">
        <f>'Modello LA'!S29</f>
        <v>17694493.130000003</v>
      </c>
      <c r="F29" s="141">
        <f>SUM(F30,F37,F43)</f>
        <v>43903.5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3">
      <c r="A30" s="116"/>
      <c r="B30" s="111" t="s">
        <v>67</v>
      </c>
      <c r="C30" s="114"/>
      <c r="D30" s="92" t="s">
        <v>23</v>
      </c>
      <c r="E30" s="138">
        <f>'Modello LA'!S30</f>
        <v>15158961.510000002</v>
      </c>
      <c r="F30" s="142">
        <f>SUM(F31:F36)</f>
        <v>31028.36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3">
      <c r="A31" s="115"/>
      <c r="B31" s="114"/>
      <c r="C31" s="114" t="s">
        <v>68</v>
      </c>
      <c r="D31" s="132" t="s">
        <v>69</v>
      </c>
      <c r="E31" s="143">
        <f>'Modello LA'!S31</f>
        <v>15158961.510000002</v>
      </c>
      <c r="F31" s="134">
        <v>31028.36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3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3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3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3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3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3">
      <c r="A37" s="116"/>
      <c r="B37" s="111" t="s">
        <v>78</v>
      </c>
      <c r="C37" s="114"/>
      <c r="D37" s="92" t="s">
        <v>24</v>
      </c>
      <c r="E37" s="144">
        <f>'Modello LA'!S37</f>
        <v>2535531.62</v>
      </c>
      <c r="F37" s="142">
        <f>SUM(F38:F42)</f>
        <v>8677.25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3">
      <c r="A38" s="115"/>
      <c r="B38" s="114"/>
      <c r="C38" s="114" t="s">
        <v>79</v>
      </c>
      <c r="D38" s="132" t="s">
        <v>80</v>
      </c>
      <c r="E38" s="143">
        <f>'Modello LA'!S38</f>
        <v>2535531.62</v>
      </c>
      <c r="F38" s="134">
        <v>8677.25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3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3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3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3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3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4197.8900000000003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3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4197.8900000000003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3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" x14ac:dyDescent="0.3">
      <c r="A46" s="109" t="s">
        <v>90</v>
      </c>
      <c r="B46" s="117"/>
      <c r="C46" s="114"/>
      <c r="D46" s="63" t="s">
        <v>22</v>
      </c>
      <c r="E46" s="143">
        <f>'Modello LA'!S46</f>
        <v>3478086.5600000005</v>
      </c>
      <c r="F46" s="134">
        <v>1418.79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" x14ac:dyDescent="0.3">
      <c r="A47" s="109" t="s">
        <v>91</v>
      </c>
      <c r="B47" s="114"/>
      <c r="C47" s="114"/>
      <c r="D47" s="63" t="s">
        <v>92</v>
      </c>
      <c r="E47" s="143">
        <f>'Modello LA'!S47</f>
        <v>836815.96999999986</v>
      </c>
      <c r="F47" s="134">
        <v>0</v>
      </c>
      <c r="G47" s="134">
        <v>174388.16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" x14ac:dyDescent="0.3">
      <c r="A48" s="109" t="s">
        <v>93</v>
      </c>
      <c r="B48" s="114"/>
      <c r="C48" s="114"/>
      <c r="D48" s="63" t="s">
        <v>14</v>
      </c>
      <c r="E48" s="143">
        <f>'Modello LA'!S48</f>
        <v>2906725.84</v>
      </c>
      <c r="F48" s="134">
        <v>0</v>
      </c>
      <c r="G48" s="134">
        <v>188496.31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" x14ac:dyDescent="0.3">
      <c r="A49" s="109" t="s">
        <v>94</v>
      </c>
      <c r="B49" s="110"/>
      <c r="C49" s="110"/>
      <c r="D49" s="63" t="s">
        <v>15</v>
      </c>
      <c r="E49" s="144">
        <f>'Modello LA'!S49</f>
        <v>64703970.809999995</v>
      </c>
      <c r="F49" s="141">
        <f>SUM(F50:F51,F54)</f>
        <v>224503.44999999998</v>
      </c>
      <c r="G49" s="141">
        <f t="shared" ref="G49:M49" si="9">SUM(G50:G51,G54)</f>
        <v>2308939.44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3">
      <c r="A50" s="118"/>
      <c r="B50" s="119" t="s">
        <v>95</v>
      </c>
      <c r="C50" s="113"/>
      <c r="D50" s="92" t="s">
        <v>96</v>
      </c>
      <c r="E50" s="143">
        <f>'Modello LA'!S50</f>
        <v>25704321.990000002</v>
      </c>
      <c r="F50" s="134">
        <v>142954.79999999999</v>
      </c>
      <c r="G50" s="134">
        <v>681198.01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3">
      <c r="A51" s="118"/>
      <c r="B51" s="119" t="s">
        <v>97</v>
      </c>
      <c r="C51" s="113"/>
      <c r="D51" s="92" t="s">
        <v>214</v>
      </c>
      <c r="E51" s="144">
        <f>'Modello LA'!S51</f>
        <v>35503568.390000008</v>
      </c>
      <c r="F51" s="142">
        <f>SUM(F52:F53)</f>
        <v>80348.649999999994</v>
      </c>
      <c r="G51" s="142">
        <f t="shared" ref="G51:M51" si="10">SUM(G52:G53)</f>
        <v>1627741.43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3">
      <c r="A52" s="120"/>
      <c r="B52" s="113"/>
      <c r="C52" s="113" t="s">
        <v>98</v>
      </c>
      <c r="D52" s="132" t="s">
        <v>215</v>
      </c>
      <c r="E52" s="143">
        <f>'Modello LA'!S52</f>
        <v>25721205.689999998</v>
      </c>
      <c r="F52" s="134">
        <v>80348.649999999994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3">
      <c r="A53" s="120"/>
      <c r="B53" s="113"/>
      <c r="C53" s="113" t="s">
        <v>191</v>
      </c>
      <c r="D53" s="132" t="s">
        <v>216</v>
      </c>
      <c r="E53" s="143">
        <f>'Modello LA'!S53</f>
        <v>9782362.6999999974</v>
      </c>
      <c r="F53" s="134">
        <v>0</v>
      </c>
      <c r="G53" s="134">
        <v>1627741.43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3">
      <c r="A54" s="120"/>
      <c r="B54" s="119" t="s">
        <v>99</v>
      </c>
      <c r="C54" s="113"/>
      <c r="D54" s="92" t="s">
        <v>217</v>
      </c>
      <c r="E54" s="143">
        <f>'Modello LA'!S54</f>
        <v>3496080.4300000006</v>
      </c>
      <c r="F54" s="134">
        <v>1200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" x14ac:dyDescent="0.3">
      <c r="A55" s="109" t="s">
        <v>100</v>
      </c>
      <c r="B55" s="110"/>
      <c r="C55" s="110"/>
      <c r="D55" s="63" t="s">
        <v>26</v>
      </c>
      <c r="E55" s="144">
        <f>'Modello LA'!S55</f>
        <v>10385371.789999999</v>
      </c>
      <c r="F55" s="141">
        <f>SUM(F56,F60)</f>
        <v>3007.82</v>
      </c>
      <c r="G55" s="141">
        <f t="shared" ref="G55:M55" si="11">SUM(G56,G60)</f>
        <v>2514.25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3">
      <c r="A56" s="118"/>
      <c r="B56" s="119" t="s">
        <v>101</v>
      </c>
      <c r="C56" s="113"/>
      <c r="D56" s="92" t="s">
        <v>102</v>
      </c>
      <c r="E56" s="144">
        <f>'Modello LA'!S56</f>
        <v>5113432.9700000007</v>
      </c>
      <c r="F56" s="142">
        <f>SUM(F57,F58,F59)</f>
        <v>0</v>
      </c>
      <c r="G56" s="142">
        <f t="shared" ref="G56:M56" si="12">SUM(G57,G58,G59)</f>
        <v>2514.25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x14ac:dyDescent="0.3">
      <c r="A57" s="118"/>
      <c r="B57" s="119"/>
      <c r="C57" s="113" t="s">
        <v>223</v>
      </c>
      <c r="D57" s="132" t="s">
        <v>104</v>
      </c>
      <c r="E57" s="143">
        <f>'Modello LA'!S57</f>
        <v>3212175.07</v>
      </c>
      <c r="F57" s="134">
        <v>0</v>
      </c>
      <c r="G57" s="134">
        <v>2514.25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3">
      <c r="A58" s="121"/>
      <c r="B58" s="119"/>
      <c r="C58" s="113" t="s">
        <v>224</v>
      </c>
      <c r="D58" s="132" t="s">
        <v>105</v>
      </c>
      <c r="E58" s="143">
        <f>'Modello LA'!S58</f>
        <v>1414695.65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3">
      <c r="A59" s="121"/>
      <c r="B59" s="119"/>
      <c r="C59" s="113" t="s">
        <v>225</v>
      </c>
      <c r="D59" s="132" t="s">
        <v>209</v>
      </c>
      <c r="E59" s="143">
        <f>'Modello LA'!S59</f>
        <v>486562.25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3">
      <c r="A60" s="121"/>
      <c r="B60" s="119" t="s">
        <v>103</v>
      </c>
      <c r="C60" s="122"/>
      <c r="D60" s="92" t="s">
        <v>106</v>
      </c>
      <c r="E60" s="143">
        <f>'Modello LA'!S60</f>
        <v>5271938.82</v>
      </c>
      <c r="F60" s="134">
        <v>3007.82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" x14ac:dyDescent="0.3">
      <c r="A61" s="109" t="s">
        <v>107</v>
      </c>
      <c r="B61" s="110"/>
      <c r="C61" s="110"/>
      <c r="D61" s="63" t="s">
        <v>37</v>
      </c>
      <c r="E61" s="144">
        <f>'Modello LA'!S61</f>
        <v>52741478.550000012</v>
      </c>
      <c r="F61" s="141">
        <f>SUM(F62,F68,F74)</f>
        <v>426818.66000000003</v>
      </c>
      <c r="G61" s="141">
        <f t="shared" ref="G61:M61" si="13">SUM(G62,G68,G74)</f>
        <v>7146526.7599999998</v>
      </c>
      <c r="H61" s="141">
        <f t="shared" si="13"/>
        <v>0</v>
      </c>
      <c r="I61" s="141">
        <f t="shared" si="13"/>
        <v>0</v>
      </c>
      <c r="J61" s="141">
        <f t="shared" si="13"/>
        <v>406164.16000000003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3">
      <c r="A62" s="118"/>
      <c r="B62" s="119" t="s">
        <v>108</v>
      </c>
      <c r="C62" s="113"/>
      <c r="D62" s="92" t="s">
        <v>109</v>
      </c>
      <c r="E62" s="144">
        <f>'Modello LA'!S62</f>
        <v>32304926.630000006</v>
      </c>
      <c r="F62" s="142">
        <f>SUM(F63:F67)</f>
        <v>253364.98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307425.63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x14ac:dyDescent="0.3">
      <c r="A63" s="120"/>
      <c r="B63" s="113"/>
      <c r="C63" s="113" t="s">
        <v>110</v>
      </c>
      <c r="D63" s="132" t="s">
        <v>111</v>
      </c>
      <c r="E63" s="143">
        <f>'Modello LA'!S63</f>
        <v>8040848.2899999982</v>
      </c>
      <c r="F63" s="134">
        <v>79435.12</v>
      </c>
      <c r="G63" s="134">
        <v>0</v>
      </c>
      <c r="H63" s="134">
        <v>0</v>
      </c>
      <c r="I63" s="134">
        <v>0</v>
      </c>
      <c r="J63" s="134">
        <v>67053.05</v>
      </c>
      <c r="K63" s="134">
        <v>0</v>
      </c>
      <c r="L63" s="134">
        <v>0</v>
      </c>
      <c r="M63" s="134">
        <v>0</v>
      </c>
    </row>
    <row r="64" spans="1:13" ht="21" x14ac:dyDescent="0.3">
      <c r="A64" s="120"/>
      <c r="B64" s="113"/>
      <c r="C64" s="113" t="s">
        <v>112</v>
      </c>
      <c r="D64" s="132" t="s">
        <v>202</v>
      </c>
      <c r="E64" s="143">
        <f>'Modello LA'!S64</f>
        <v>8882462.660000002</v>
      </c>
      <c r="F64" s="134">
        <v>54162.51</v>
      </c>
      <c r="G64" s="134">
        <v>0</v>
      </c>
      <c r="H64" s="134">
        <v>0</v>
      </c>
      <c r="I64" s="134">
        <v>0</v>
      </c>
      <c r="J64" s="134">
        <v>67343.740000000005</v>
      </c>
      <c r="K64" s="134">
        <v>0</v>
      </c>
      <c r="L64" s="134">
        <v>0</v>
      </c>
      <c r="M64" s="134">
        <v>0</v>
      </c>
    </row>
    <row r="65" spans="1:13" x14ac:dyDescent="0.3">
      <c r="A65" s="120"/>
      <c r="B65" s="113"/>
      <c r="C65" s="113" t="s">
        <v>113</v>
      </c>
      <c r="D65" s="132" t="s">
        <v>200</v>
      </c>
      <c r="E65" s="143">
        <f>'Modello LA'!S65</f>
        <v>15381615.68</v>
      </c>
      <c r="F65" s="134">
        <v>119767.35</v>
      </c>
      <c r="G65" s="134">
        <v>0</v>
      </c>
      <c r="H65" s="134">
        <v>0</v>
      </c>
      <c r="I65" s="134">
        <v>0</v>
      </c>
      <c r="J65" s="134">
        <v>173028.84</v>
      </c>
      <c r="K65" s="134">
        <v>0</v>
      </c>
      <c r="L65" s="134">
        <v>0</v>
      </c>
      <c r="M65" s="134">
        <v>0</v>
      </c>
    </row>
    <row r="66" spans="1:13" ht="21" x14ac:dyDescent="0.3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1" x14ac:dyDescent="0.3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x14ac:dyDescent="0.3">
      <c r="A68" s="118"/>
      <c r="B68" s="119" t="s">
        <v>117</v>
      </c>
      <c r="C68" s="113"/>
      <c r="D68" s="92" t="s">
        <v>118</v>
      </c>
      <c r="E68" s="144">
        <f>'Modello LA'!S68</f>
        <v>19899281.680000003</v>
      </c>
      <c r="F68" s="142">
        <f>SUM(F69,F70,F71,F72,F73)</f>
        <v>173453.68</v>
      </c>
      <c r="G68" s="142">
        <f t="shared" ref="G68:M68" si="15">SUM(G69,G70,G71,G72,G73)</f>
        <v>7146526.7599999998</v>
      </c>
      <c r="H68" s="142">
        <f t="shared" si="15"/>
        <v>0</v>
      </c>
      <c r="I68" s="142">
        <f t="shared" si="15"/>
        <v>0</v>
      </c>
      <c r="J68" s="142">
        <f t="shared" si="15"/>
        <v>98738.53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1" x14ac:dyDescent="0.3">
      <c r="A69" s="120"/>
      <c r="B69" s="113"/>
      <c r="C69" s="113" t="s">
        <v>119</v>
      </c>
      <c r="D69" s="132" t="s">
        <v>120</v>
      </c>
      <c r="E69" s="143">
        <f>'Modello LA'!S69</f>
        <v>2836927.8299999996</v>
      </c>
      <c r="F69" s="134">
        <v>10823.67</v>
      </c>
      <c r="G69" s="134">
        <v>1243102.6000000001</v>
      </c>
      <c r="H69" s="134">
        <v>0</v>
      </c>
      <c r="I69" s="134">
        <v>0</v>
      </c>
      <c r="J69" s="134">
        <v>16957.060000000001</v>
      </c>
      <c r="K69" s="134">
        <v>0</v>
      </c>
      <c r="L69" s="134">
        <v>0</v>
      </c>
      <c r="M69" s="134">
        <v>0</v>
      </c>
    </row>
    <row r="70" spans="1:13" ht="21" x14ac:dyDescent="0.3">
      <c r="A70" s="120"/>
      <c r="B70" s="113"/>
      <c r="C70" s="113" t="s">
        <v>121</v>
      </c>
      <c r="D70" s="132" t="s">
        <v>203</v>
      </c>
      <c r="E70" s="143">
        <f>'Modello LA'!S70</f>
        <v>5616154.6699999999</v>
      </c>
      <c r="F70" s="134">
        <v>44248.72</v>
      </c>
      <c r="G70" s="134">
        <v>1664619.04</v>
      </c>
      <c r="H70" s="134">
        <v>0</v>
      </c>
      <c r="I70" s="134">
        <v>0</v>
      </c>
      <c r="J70" s="134">
        <v>28003.37</v>
      </c>
      <c r="K70" s="134">
        <v>0</v>
      </c>
      <c r="L70" s="134">
        <v>0</v>
      </c>
      <c r="M70" s="134">
        <v>0</v>
      </c>
    </row>
    <row r="71" spans="1:13" ht="21" x14ac:dyDescent="0.3">
      <c r="A71" s="120"/>
      <c r="B71" s="113"/>
      <c r="C71" s="113" t="s">
        <v>122</v>
      </c>
      <c r="D71" s="132" t="s">
        <v>201</v>
      </c>
      <c r="E71" s="143">
        <f>'Modello LA'!S71</f>
        <v>11446199.179999998</v>
      </c>
      <c r="F71" s="134">
        <v>118381.29</v>
      </c>
      <c r="G71" s="134">
        <v>4238805.12</v>
      </c>
      <c r="H71" s="134">
        <v>0</v>
      </c>
      <c r="I71" s="134">
        <v>0</v>
      </c>
      <c r="J71" s="134">
        <v>53778.1</v>
      </c>
      <c r="K71" s="134">
        <v>0</v>
      </c>
      <c r="L71" s="134">
        <v>0</v>
      </c>
      <c r="M71" s="134">
        <v>0</v>
      </c>
    </row>
    <row r="72" spans="1:13" ht="21" x14ac:dyDescent="0.3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1" x14ac:dyDescent="0.3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3">
      <c r="A74" s="118"/>
      <c r="B74" s="119" t="s">
        <v>226</v>
      </c>
      <c r="C74" s="113"/>
      <c r="D74" s="92" t="s">
        <v>227</v>
      </c>
      <c r="E74" s="143">
        <f>'Modello LA'!S74</f>
        <v>537270.24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" x14ac:dyDescent="0.3">
      <c r="A75" s="109" t="s">
        <v>126</v>
      </c>
      <c r="B75" s="110"/>
      <c r="C75" s="110"/>
      <c r="D75" s="63" t="s">
        <v>204</v>
      </c>
      <c r="E75" s="144">
        <f>'Modello LA'!S75</f>
        <v>19146481.710000005</v>
      </c>
      <c r="F75" s="141">
        <f>SUM(F76,F79,F80,F81,F82,F83)</f>
        <v>113979.08000000002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264142.51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3">
      <c r="A76" s="118"/>
      <c r="B76" s="119" t="s">
        <v>127</v>
      </c>
      <c r="C76" s="113"/>
      <c r="D76" s="92" t="s">
        <v>128</v>
      </c>
      <c r="E76" s="144">
        <f>'Modello LA'!S76</f>
        <v>2149538.9899999998</v>
      </c>
      <c r="F76" s="142">
        <f>SUM(F77,F78)</f>
        <v>15295.11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43410.07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3">
      <c r="A77" s="120"/>
      <c r="B77" s="113"/>
      <c r="C77" s="113" t="s">
        <v>129</v>
      </c>
      <c r="D77" s="132" t="s">
        <v>27</v>
      </c>
      <c r="E77" s="143">
        <f>'Modello LA'!S77</f>
        <v>2130766.67</v>
      </c>
      <c r="F77" s="134">
        <v>15295.11</v>
      </c>
      <c r="G77" s="134">
        <v>0</v>
      </c>
      <c r="H77" s="134">
        <v>0</v>
      </c>
      <c r="I77" s="134">
        <v>0</v>
      </c>
      <c r="J77" s="134">
        <v>43410.07</v>
      </c>
      <c r="K77" s="134">
        <v>0</v>
      </c>
      <c r="L77" s="134">
        <v>0</v>
      </c>
      <c r="M77" s="134">
        <v>0</v>
      </c>
    </row>
    <row r="78" spans="1:13" x14ac:dyDescent="0.3">
      <c r="A78" s="120"/>
      <c r="B78" s="113"/>
      <c r="C78" s="113" t="s">
        <v>130</v>
      </c>
      <c r="D78" s="132" t="s">
        <v>131</v>
      </c>
      <c r="E78" s="143">
        <f>'Modello LA'!S78</f>
        <v>18772.319999999996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3">
      <c r="A79" s="120"/>
      <c r="B79" s="119" t="s">
        <v>132</v>
      </c>
      <c r="C79" s="113"/>
      <c r="D79" s="92" t="s">
        <v>133</v>
      </c>
      <c r="E79" s="143">
        <f>'Modello LA'!S79</f>
        <v>3001165.77</v>
      </c>
      <c r="F79" s="134">
        <v>42285.55</v>
      </c>
      <c r="G79" s="134">
        <v>0</v>
      </c>
      <c r="H79" s="134">
        <v>0</v>
      </c>
      <c r="I79" s="134">
        <v>0</v>
      </c>
      <c r="J79" s="134">
        <v>24902.65</v>
      </c>
      <c r="K79" s="134">
        <v>0</v>
      </c>
      <c r="L79" s="134">
        <v>0</v>
      </c>
      <c r="M79" s="134">
        <v>0</v>
      </c>
    </row>
    <row r="80" spans="1:13" ht="24" x14ac:dyDescent="0.3">
      <c r="A80" s="118"/>
      <c r="B80" s="119" t="s">
        <v>134</v>
      </c>
      <c r="C80" s="113"/>
      <c r="D80" s="92" t="s">
        <v>135</v>
      </c>
      <c r="E80" s="143">
        <f>'Modello LA'!S80</f>
        <v>2762934.7300000004</v>
      </c>
      <c r="F80" s="134">
        <v>16794.03</v>
      </c>
      <c r="G80" s="134">
        <v>0</v>
      </c>
      <c r="H80" s="134">
        <v>0</v>
      </c>
      <c r="I80" s="134">
        <v>0</v>
      </c>
      <c r="J80" s="134">
        <v>51743.25</v>
      </c>
      <c r="K80" s="134">
        <v>0</v>
      </c>
      <c r="L80" s="134">
        <v>0</v>
      </c>
      <c r="M80" s="134">
        <v>0</v>
      </c>
    </row>
    <row r="81" spans="1:13" ht="24" x14ac:dyDescent="0.3">
      <c r="A81" s="118"/>
      <c r="B81" s="119" t="s">
        <v>136</v>
      </c>
      <c r="C81" s="113"/>
      <c r="D81" s="92" t="s">
        <v>137</v>
      </c>
      <c r="E81" s="143">
        <f>'Modello LA'!S81</f>
        <v>4754621.54</v>
      </c>
      <c r="F81" s="134">
        <v>38403.25</v>
      </c>
      <c r="G81" s="134">
        <v>0</v>
      </c>
      <c r="H81" s="134">
        <v>0</v>
      </c>
      <c r="I81" s="134">
        <v>0</v>
      </c>
      <c r="J81" s="134">
        <v>55716.05</v>
      </c>
      <c r="K81" s="134">
        <v>0</v>
      </c>
      <c r="L81" s="134">
        <v>0</v>
      </c>
      <c r="M81" s="134">
        <v>0</v>
      </c>
    </row>
    <row r="82" spans="1:13" ht="24" x14ac:dyDescent="0.3">
      <c r="A82" s="118"/>
      <c r="B82" s="119" t="s">
        <v>138</v>
      </c>
      <c r="C82" s="113"/>
      <c r="D82" s="92" t="s">
        <v>139</v>
      </c>
      <c r="E82" s="143">
        <f>'Modello LA'!S82</f>
        <v>5078472.8199999994</v>
      </c>
      <c r="F82" s="134">
        <v>600.57000000000005</v>
      </c>
      <c r="G82" s="134">
        <v>0</v>
      </c>
      <c r="H82" s="134">
        <v>0</v>
      </c>
      <c r="I82" s="134">
        <v>0</v>
      </c>
      <c r="J82" s="134">
        <v>65405.79</v>
      </c>
      <c r="K82" s="134">
        <v>0</v>
      </c>
      <c r="L82" s="134">
        <v>0</v>
      </c>
      <c r="M82" s="134">
        <v>0</v>
      </c>
    </row>
    <row r="83" spans="1:13" ht="24" x14ac:dyDescent="0.3">
      <c r="A83" s="118"/>
      <c r="B83" s="119" t="s">
        <v>140</v>
      </c>
      <c r="C83" s="113"/>
      <c r="D83" s="92" t="s">
        <v>141</v>
      </c>
      <c r="E83" s="143">
        <f>'Modello LA'!S83</f>
        <v>1399747.8599999996</v>
      </c>
      <c r="F83" s="134">
        <v>600.57000000000005</v>
      </c>
      <c r="G83" s="134">
        <v>0</v>
      </c>
      <c r="H83" s="134">
        <v>0</v>
      </c>
      <c r="I83" s="134">
        <v>0</v>
      </c>
      <c r="J83" s="134">
        <v>22964.7</v>
      </c>
      <c r="K83" s="134">
        <v>0</v>
      </c>
      <c r="L83" s="134">
        <v>0</v>
      </c>
      <c r="M83" s="134">
        <v>0</v>
      </c>
    </row>
    <row r="84" spans="1:13" ht="14" x14ac:dyDescent="0.3">
      <c r="A84" s="109" t="s">
        <v>142</v>
      </c>
      <c r="B84" s="110"/>
      <c r="C84" s="110"/>
      <c r="D84" s="63" t="s">
        <v>205</v>
      </c>
      <c r="E84" s="144">
        <f>'Modello LA'!S84</f>
        <v>914599.08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6957.24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3">
      <c r="A85" s="118"/>
      <c r="B85" s="119" t="s">
        <v>143</v>
      </c>
      <c r="C85" s="113"/>
      <c r="D85" s="92" t="s">
        <v>144</v>
      </c>
      <c r="E85" s="143">
        <f>'Modello LA'!S85</f>
        <v>767827.26</v>
      </c>
      <c r="F85" s="134">
        <v>0</v>
      </c>
      <c r="G85" s="134">
        <v>0</v>
      </c>
      <c r="H85" s="134">
        <v>0</v>
      </c>
      <c r="I85" s="134">
        <v>0</v>
      </c>
      <c r="J85" s="134">
        <v>6492.13</v>
      </c>
      <c r="K85" s="134">
        <v>0</v>
      </c>
      <c r="L85" s="134">
        <v>0</v>
      </c>
      <c r="M85" s="134">
        <v>0</v>
      </c>
    </row>
    <row r="86" spans="1:13" x14ac:dyDescent="0.3">
      <c r="A86" s="118"/>
      <c r="B86" s="119" t="s">
        <v>145</v>
      </c>
      <c r="C86" s="113"/>
      <c r="D86" s="92" t="s">
        <v>146</v>
      </c>
      <c r="E86" s="143">
        <f>'Modello LA'!S86</f>
        <v>73970.03</v>
      </c>
      <c r="F86" s="134">
        <v>0</v>
      </c>
      <c r="G86" s="134">
        <v>0</v>
      </c>
      <c r="H86" s="134">
        <v>0</v>
      </c>
      <c r="I86" s="134">
        <v>0</v>
      </c>
      <c r="J86" s="134">
        <v>465.11</v>
      </c>
      <c r="K86" s="134">
        <v>0</v>
      </c>
      <c r="L86" s="134">
        <v>0</v>
      </c>
      <c r="M86" s="134">
        <v>0</v>
      </c>
    </row>
    <row r="87" spans="1:13" ht="24" x14ac:dyDescent="0.3">
      <c r="A87" s="118"/>
      <c r="B87" s="119" t="s">
        <v>147</v>
      </c>
      <c r="C87" s="113"/>
      <c r="D87" s="92" t="s">
        <v>148</v>
      </c>
      <c r="E87" s="143">
        <f>'Modello LA'!S87</f>
        <v>40696.740000000013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x14ac:dyDescent="0.3">
      <c r="A88" s="118"/>
      <c r="B88" s="119" t="s">
        <v>149</v>
      </c>
      <c r="C88" s="113"/>
      <c r="D88" s="92" t="s">
        <v>150</v>
      </c>
      <c r="E88" s="143">
        <f>'Modello LA'!S88</f>
        <v>13881.869999999999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3">
      <c r="A89" s="118"/>
      <c r="B89" s="119" t="s">
        <v>151</v>
      </c>
      <c r="C89" s="113"/>
      <c r="D89" s="92" t="s">
        <v>152</v>
      </c>
      <c r="E89" s="143">
        <f>'Modello LA'!S89</f>
        <v>18223.180000000004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" x14ac:dyDescent="0.3">
      <c r="A90" s="109" t="s">
        <v>153</v>
      </c>
      <c r="B90" s="110"/>
      <c r="C90" s="110"/>
      <c r="D90" s="63" t="s">
        <v>206</v>
      </c>
      <c r="E90" s="144">
        <f>'Modello LA'!S90</f>
        <v>2898449.6700000004</v>
      </c>
      <c r="F90" s="141">
        <f>SUM(F91,F92,F93,F94,F95,F96)</f>
        <v>15455.03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51113.409999999989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3">
      <c r="A91" s="120"/>
      <c r="B91" s="119" t="s">
        <v>154</v>
      </c>
      <c r="C91" s="113"/>
      <c r="D91" s="92" t="s">
        <v>156</v>
      </c>
      <c r="E91" s="143">
        <f>'Modello LA'!S91</f>
        <v>936051.86</v>
      </c>
      <c r="F91" s="134">
        <v>0</v>
      </c>
      <c r="G91" s="134">
        <v>0</v>
      </c>
      <c r="H91" s="134">
        <v>0</v>
      </c>
      <c r="I91" s="134">
        <v>0</v>
      </c>
      <c r="J91" s="134">
        <v>14243.93</v>
      </c>
      <c r="K91" s="134">
        <v>0</v>
      </c>
      <c r="L91" s="134">
        <v>0</v>
      </c>
      <c r="M91" s="134">
        <v>0</v>
      </c>
    </row>
    <row r="92" spans="1:13" x14ac:dyDescent="0.3">
      <c r="A92" s="120"/>
      <c r="B92" s="119" t="s">
        <v>155</v>
      </c>
      <c r="C92" s="113"/>
      <c r="D92" s="92" t="s">
        <v>158</v>
      </c>
      <c r="E92" s="143">
        <f>'Modello LA'!S92</f>
        <v>1320611.0000000002</v>
      </c>
      <c r="F92" s="134">
        <v>2999.25</v>
      </c>
      <c r="G92" s="134">
        <v>0</v>
      </c>
      <c r="H92" s="134">
        <v>0</v>
      </c>
      <c r="I92" s="134">
        <v>0</v>
      </c>
      <c r="J92" s="134">
        <v>26646.799999999999</v>
      </c>
      <c r="K92" s="134">
        <v>0</v>
      </c>
      <c r="L92" s="134">
        <v>0</v>
      </c>
      <c r="M92" s="134">
        <v>0</v>
      </c>
    </row>
    <row r="93" spans="1:13" ht="24" x14ac:dyDescent="0.3">
      <c r="A93" s="120"/>
      <c r="B93" s="119" t="s">
        <v>157</v>
      </c>
      <c r="C93" s="113"/>
      <c r="D93" s="92" t="s">
        <v>160</v>
      </c>
      <c r="E93" s="143">
        <f>'Modello LA'!S93</f>
        <v>87614.63</v>
      </c>
      <c r="F93" s="134">
        <v>0</v>
      </c>
      <c r="G93" s="134">
        <v>0</v>
      </c>
      <c r="H93" s="134">
        <v>0</v>
      </c>
      <c r="I93" s="134">
        <v>0</v>
      </c>
      <c r="J93" s="134">
        <v>339.14</v>
      </c>
      <c r="K93" s="134">
        <v>0</v>
      </c>
      <c r="L93" s="134">
        <v>0</v>
      </c>
      <c r="M93" s="134">
        <v>0</v>
      </c>
    </row>
    <row r="94" spans="1:13" x14ac:dyDescent="0.3">
      <c r="A94" s="120"/>
      <c r="B94" s="119" t="s">
        <v>159</v>
      </c>
      <c r="C94" s="113"/>
      <c r="D94" s="92" t="s">
        <v>162</v>
      </c>
      <c r="E94" s="143">
        <f>'Modello LA'!S94</f>
        <v>354221.45</v>
      </c>
      <c r="F94" s="134">
        <v>0</v>
      </c>
      <c r="G94" s="134">
        <v>0</v>
      </c>
      <c r="H94" s="134">
        <v>0</v>
      </c>
      <c r="I94" s="134">
        <v>0</v>
      </c>
      <c r="J94" s="134">
        <v>6492.13</v>
      </c>
      <c r="K94" s="134">
        <v>0</v>
      </c>
      <c r="L94" s="134">
        <v>0</v>
      </c>
      <c r="M94" s="134">
        <v>0</v>
      </c>
    </row>
    <row r="95" spans="1:13" ht="24" x14ac:dyDescent="0.3">
      <c r="A95" s="120"/>
      <c r="B95" s="119" t="s">
        <v>161</v>
      </c>
      <c r="C95" s="113"/>
      <c r="D95" s="92" t="s">
        <v>164</v>
      </c>
      <c r="E95" s="143">
        <f>'Modello LA'!S95</f>
        <v>145944.79</v>
      </c>
      <c r="F95" s="134">
        <v>12455.78</v>
      </c>
      <c r="G95" s="134">
        <v>0</v>
      </c>
      <c r="H95" s="134">
        <v>0</v>
      </c>
      <c r="I95" s="134">
        <v>0</v>
      </c>
      <c r="J95" s="134">
        <v>3391.41</v>
      </c>
      <c r="K95" s="134">
        <v>0</v>
      </c>
      <c r="L95" s="134">
        <v>0</v>
      </c>
      <c r="M95" s="134">
        <v>0</v>
      </c>
    </row>
    <row r="96" spans="1:13" ht="24" x14ac:dyDescent="0.3">
      <c r="A96" s="120"/>
      <c r="B96" s="119" t="s">
        <v>163</v>
      </c>
      <c r="C96" s="113"/>
      <c r="D96" s="92" t="s">
        <v>165</v>
      </c>
      <c r="E96" s="143">
        <f>'Modello LA'!S96</f>
        <v>54005.939999999995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" x14ac:dyDescent="0.3">
      <c r="A97" s="112" t="s">
        <v>166</v>
      </c>
      <c r="B97" s="122"/>
      <c r="C97" s="122"/>
      <c r="D97" s="63" t="s">
        <v>28</v>
      </c>
      <c r="E97" s="143">
        <f>'Modello LA'!S97</f>
        <v>691739.10999999987</v>
      </c>
      <c r="F97" s="134">
        <v>0</v>
      </c>
      <c r="G97" s="134">
        <v>226137.87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" x14ac:dyDescent="0.3">
      <c r="A98" s="112" t="s">
        <v>167</v>
      </c>
      <c r="B98" s="122"/>
      <c r="C98" s="122"/>
      <c r="D98" s="63" t="s">
        <v>35</v>
      </c>
      <c r="E98" s="143">
        <f>'Modello LA'!S98</f>
        <v>2443737.9</v>
      </c>
      <c r="F98" s="134">
        <v>8098</v>
      </c>
      <c r="G98" s="134">
        <v>0</v>
      </c>
      <c r="H98" s="134">
        <v>0</v>
      </c>
      <c r="I98" s="134">
        <v>0</v>
      </c>
      <c r="J98" s="134">
        <v>46764.66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3">
      <c r="A99" s="128">
        <v>29999</v>
      </c>
      <c r="B99" s="124"/>
      <c r="C99" s="123"/>
      <c r="D99" s="129" t="s">
        <v>31</v>
      </c>
      <c r="E99" s="145">
        <f>'Modello LA'!S99</f>
        <v>178841950.11999997</v>
      </c>
      <c r="F99" s="145">
        <f>SUM(F29,F46,F47,F48,F49,F55,F61,F75,F84,F90,F97,F98)</f>
        <v>837184.33000000007</v>
      </c>
      <c r="G99" s="145">
        <f t="shared" ref="G99:M99" si="20">SUM(G29,G46,G47,G48,G49,G55,G61,G75,G84,G90,G97,G98)</f>
        <v>10047002.789999999</v>
      </c>
      <c r="H99" s="145">
        <f t="shared" si="20"/>
        <v>0</v>
      </c>
      <c r="I99" s="145">
        <f t="shared" si="20"/>
        <v>0</v>
      </c>
      <c r="J99" s="145">
        <f t="shared" si="20"/>
        <v>775141.9800000001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3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4" x14ac:dyDescent="0.3">
      <c r="A101" s="109" t="s">
        <v>168</v>
      </c>
      <c r="B101" s="110"/>
      <c r="C101" s="110"/>
      <c r="D101" s="63" t="s">
        <v>16</v>
      </c>
      <c r="E101" s="144">
        <f>'Modello LA'!S101</f>
        <v>11541025.550000003</v>
      </c>
      <c r="F101" s="141">
        <f>SUM(F102,F105)</f>
        <v>292866.34000000003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3">
      <c r="A102" s="118"/>
      <c r="B102" s="119" t="s">
        <v>169</v>
      </c>
      <c r="C102" s="113"/>
      <c r="D102" s="92" t="s">
        <v>170</v>
      </c>
      <c r="E102" s="144">
        <f>'Modello LA'!S102</f>
        <v>9829420.0800000001</v>
      </c>
      <c r="F102" s="142">
        <f>SUM(F103:F104)</f>
        <v>291666.34000000003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3">
      <c r="A103" s="121"/>
      <c r="B103" s="119"/>
      <c r="C103" s="113" t="s">
        <v>228</v>
      </c>
      <c r="D103" s="132" t="s">
        <v>230</v>
      </c>
      <c r="E103" s="137">
        <f>'Modello LA'!S103</f>
        <v>7009612.4400000023</v>
      </c>
      <c r="F103" s="134">
        <v>249306.73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3">
      <c r="A104" s="121"/>
      <c r="B104" s="119"/>
      <c r="C104" s="113" t="s">
        <v>229</v>
      </c>
      <c r="D104" s="132" t="s">
        <v>231</v>
      </c>
      <c r="E104" s="137">
        <f>'Modello LA'!S104</f>
        <v>2819807.6399999997</v>
      </c>
      <c r="F104" s="134">
        <v>42359.61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3">
      <c r="A105" s="121"/>
      <c r="B105" s="119" t="s">
        <v>171</v>
      </c>
      <c r="C105" s="113"/>
      <c r="D105" s="92" t="s">
        <v>232</v>
      </c>
      <c r="E105" s="137">
        <f>'Modello LA'!S105</f>
        <v>1711605.4699999997</v>
      </c>
      <c r="F105" s="134">
        <v>1200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" x14ac:dyDescent="0.3">
      <c r="A106" s="109" t="s">
        <v>172</v>
      </c>
      <c r="B106" s="110"/>
      <c r="C106" s="110"/>
      <c r="D106" s="63" t="s">
        <v>17</v>
      </c>
      <c r="E106" s="144">
        <f>'Modello LA'!S106</f>
        <v>137738569.55000004</v>
      </c>
      <c r="F106" s="141">
        <f>SUM(F107,F108,F109,F110,F111)</f>
        <v>882628.51</v>
      </c>
      <c r="G106" s="141">
        <f t="shared" ref="G106:M106" si="23">SUM(G107,G108,G109,G110,G111)</f>
        <v>20507072.25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3">
      <c r="A107" s="121"/>
      <c r="B107" s="119" t="s">
        <v>173</v>
      </c>
      <c r="C107" s="113"/>
      <c r="D107" s="92" t="s">
        <v>193</v>
      </c>
      <c r="E107" s="137">
        <f>'Modello LA'!S107</f>
        <v>14801293.51</v>
      </c>
      <c r="F107" s="134">
        <v>14304.97</v>
      </c>
      <c r="G107" s="134">
        <v>495128.47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3">
      <c r="A108" s="121"/>
      <c r="B108" s="119" t="s">
        <v>174</v>
      </c>
      <c r="C108" s="113"/>
      <c r="D108" s="92" t="s">
        <v>194</v>
      </c>
      <c r="E108" s="137">
        <f>'Modello LA'!S108</f>
        <v>4185366.1500000004</v>
      </c>
      <c r="F108" s="134">
        <v>28105.279999999999</v>
      </c>
      <c r="G108" s="134">
        <v>1225214.49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3">
      <c r="A109" s="121"/>
      <c r="B109" s="119" t="s">
        <v>176</v>
      </c>
      <c r="C109" s="113"/>
      <c r="D109" s="92" t="s">
        <v>175</v>
      </c>
      <c r="E109" s="137">
        <f>'Modello LA'!S109</f>
        <v>118751909.89000003</v>
      </c>
      <c r="F109" s="134">
        <v>840218.26</v>
      </c>
      <c r="G109" s="134">
        <v>18786729.289999999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3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3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" x14ac:dyDescent="0.3">
      <c r="A112" s="112" t="s">
        <v>179</v>
      </c>
      <c r="B112" s="122"/>
      <c r="C112" s="122"/>
      <c r="D112" s="63" t="s">
        <v>18</v>
      </c>
      <c r="E112" s="137">
        <f>'Modello LA'!S112</f>
        <v>304199.76</v>
      </c>
      <c r="F112" s="134">
        <v>0</v>
      </c>
      <c r="G112" s="134">
        <v>532075.96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" x14ac:dyDescent="0.3">
      <c r="A113" s="112" t="s">
        <v>180</v>
      </c>
      <c r="B113" s="122"/>
      <c r="C113" s="122"/>
      <c r="D113" s="63" t="s">
        <v>19</v>
      </c>
      <c r="E113" s="137">
        <f>'Modello LA'!S113</f>
        <v>3632977.0500000003</v>
      </c>
      <c r="F113" s="134">
        <v>21730.85</v>
      </c>
      <c r="G113" s="134">
        <v>1922910.1000000008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" x14ac:dyDescent="0.3">
      <c r="A114" s="112" t="s">
        <v>181</v>
      </c>
      <c r="B114" s="122"/>
      <c r="C114" s="122"/>
      <c r="D114" s="63" t="s">
        <v>36</v>
      </c>
      <c r="E114" s="137">
        <f>'Modello LA'!S114</f>
        <v>1122413.7499999998</v>
      </c>
      <c r="F114" s="134">
        <v>20991.93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" x14ac:dyDescent="0.3">
      <c r="A115" s="112" t="s">
        <v>182</v>
      </c>
      <c r="B115" s="122"/>
      <c r="C115" s="122"/>
      <c r="D115" s="63" t="s">
        <v>233</v>
      </c>
      <c r="E115" s="137">
        <f>'Modello LA'!S115</f>
        <v>2618774.7200000002</v>
      </c>
      <c r="F115" s="134">
        <v>20989.200000000001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" x14ac:dyDescent="0.3">
      <c r="A116" s="112" t="s">
        <v>183</v>
      </c>
      <c r="B116" s="122"/>
      <c r="C116" s="122"/>
      <c r="D116" s="63" t="s">
        <v>207</v>
      </c>
      <c r="E116" s="137">
        <f>'Modello LA'!S116</f>
        <v>228621.13999999998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" x14ac:dyDescent="0.3">
      <c r="A117" s="112" t="s">
        <v>234</v>
      </c>
      <c r="B117" s="122"/>
      <c r="C117" s="122"/>
      <c r="D117" s="63" t="s">
        <v>184</v>
      </c>
      <c r="E117" s="137">
        <f>'Modello LA'!S117</f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3">
      <c r="A118" s="128">
        <v>39999</v>
      </c>
      <c r="B118" s="124"/>
      <c r="C118" s="123"/>
      <c r="D118" s="129" t="s">
        <v>33</v>
      </c>
      <c r="E118" s="145">
        <f>'Modello LA'!S118</f>
        <v>157186581.52000001</v>
      </c>
      <c r="F118" s="145">
        <f>SUM(F101,F106,F112,F113,F114,F115,F116,F117)</f>
        <v>1239206.83</v>
      </c>
      <c r="G118" s="145">
        <f t="shared" ref="G118:M118" si="24">SUM(G101,G106,G112,G113,G114,G115,G116,G117)</f>
        <v>22962058.310000002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" x14ac:dyDescent="0.3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3">
      <c r="A120" s="128">
        <v>49999</v>
      </c>
      <c r="B120" s="124"/>
      <c r="C120" s="123"/>
      <c r="D120" s="130" t="s">
        <v>34</v>
      </c>
      <c r="E120" s="145">
        <f>'Modello LA'!S120</f>
        <v>346821060.82000005</v>
      </c>
      <c r="F120" s="145">
        <f>SUM(F27,F99,F118,F119)</f>
        <v>2190947.9500000002</v>
      </c>
      <c r="G120" s="145">
        <f t="shared" ref="G120:M120" si="25">SUM(G27,G99,G118,G119)</f>
        <v>33009061.100000001</v>
      </c>
      <c r="H120" s="145">
        <f t="shared" si="25"/>
        <v>0</v>
      </c>
      <c r="I120" s="145">
        <f t="shared" si="25"/>
        <v>0</v>
      </c>
      <c r="J120" s="145">
        <f t="shared" si="25"/>
        <v>968974.71000000008</v>
      </c>
      <c r="K120" s="145">
        <f t="shared" si="25"/>
        <v>0</v>
      </c>
      <c r="L120" s="145">
        <f t="shared" si="25"/>
        <v>0</v>
      </c>
      <c r="M120" s="145">
        <f t="shared" si="25"/>
        <v>0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yc0EOdu0Ki6V4OzzkRqkWM5VA1xHZmNqeWYHFCAhuuheuim3q1770pewItTUmydqoRxuzLv5/D2KhzSNVPy+lQ==" saltValue="iWvjZOvJLu5eWGjR+MTFpA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2019</formula1>
      <formula2>2019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D16" sqref="D16"/>
    </sheetView>
  </sheetViews>
  <sheetFormatPr defaultColWidth="8.81640625" defaultRowHeight="13" x14ac:dyDescent="0.3"/>
  <cols>
    <col min="1" max="1" width="8.26953125" style="5" customWidth="1"/>
    <col min="2" max="2" width="56.453125" style="5" bestFit="1" customWidth="1"/>
    <col min="3" max="3" width="19.7265625" style="5" customWidth="1"/>
    <col min="4" max="4" width="9.1796875" style="5"/>
    <col min="5" max="5" width="36.54296875" style="5" customWidth="1"/>
    <col min="6" max="6" width="19.7265625" style="5" customWidth="1"/>
    <col min="7" max="7" width="9.1796875" style="5"/>
    <col min="8" max="8" width="36.54296875" style="5" customWidth="1"/>
    <col min="9" max="9" width="19.7265625" style="5" customWidth="1"/>
    <col min="10" max="256" width="9.1796875" style="5"/>
    <col min="257" max="257" width="4.453125" style="5" customWidth="1"/>
    <col min="258" max="258" width="82" style="5" customWidth="1"/>
    <col min="259" max="259" width="19.1796875" style="5" customWidth="1"/>
    <col min="260" max="512" width="9.1796875" style="5"/>
    <col min="513" max="513" width="4.453125" style="5" customWidth="1"/>
    <col min="514" max="514" width="82" style="5" customWidth="1"/>
    <col min="515" max="515" width="19.1796875" style="5" customWidth="1"/>
    <col min="516" max="768" width="9.1796875" style="5"/>
    <col min="769" max="769" width="4.453125" style="5" customWidth="1"/>
    <col min="770" max="770" width="82" style="5" customWidth="1"/>
    <col min="771" max="771" width="19.1796875" style="5" customWidth="1"/>
    <col min="772" max="1024" width="9.1796875" style="5"/>
    <col min="1025" max="1025" width="4.453125" style="5" customWidth="1"/>
    <col min="1026" max="1026" width="82" style="5" customWidth="1"/>
    <col min="1027" max="1027" width="19.1796875" style="5" customWidth="1"/>
    <col min="1028" max="1280" width="9.1796875" style="5"/>
    <col min="1281" max="1281" width="4.453125" style="5" customWidth="1"/>
    <col min="1282" max="1282" width="82" style="5" customWidth="1"/>
    <col min="1283" max="1283" width="19.1796875" style="5" customWidth="1"/>
    <col min="1284" max="1536" width="9.1796875" style="5"/>
    <col min="1537" max="1537" width="4.453125" style="5" customWidth="1"/>
    <col min="1538" max="1538" width="82" style="5" customWidth="1"/>
    <col min="1539" max="1539" width="19.1796875" style="5" customWidth="1"/>
    <col min="1540" max="1792" width="9.1796875" style="5"/>
    <col min="1793" max="1793" width="4.453125" style="5" customWidth="1"/>
    <col min="1794" max="1794" width="82" style="5" customWidth="1"/>
    <col min="1795" max="1795" width="19.1796875" style="5" customWidth="1"/>
    <col min="1796" max="2048" width="9.1796875" style="5"/>
    <col min="2049" max="2049" width="4.453125" style="5" customWidth="1"/>
    <col min="2050" max="2050" width="82" style="5" customWidth="1"/>
    <col min="2051" max="2051" width="19.1796875" style="5" customWidth="1"/>
    <col min="2052" max="2304" width="9.1796875" style="5"/>
    <col min="2305" max="2305" width="4.453125" style="5" customWidth="1"/>
    <col min="2306" max="2306" width="82" style="5" customWidth="1"/>
    <col min="2307" max="2307" width="19.1796875" style="5" customWidth="1"/>
    <col min="2308" max="2560" width="9.1796875" style="5"/>
    <col min="2561" max="2561" width="4.453125" style="5" customWidth="1"/>
    <col min="2562" max="2562" width="82" style="5" customWidth="1"/>
    <col min="2563" max="2563" width="19.1796875" style="5" customWidth="1"/>
    <col min="2564" max="2816" width="9.1796875" style="5"/>
    <col min="2817" max="2817" width="4.453125" style="5" customWidth="1"/>
    <col min="2818" max="2818" width="82" style="5" customWidth="1"/>
    <col min="2819" max="2819" width="19.1796875" style="5" customWidth="1"/>
    <col min="2820" max="3072" width="9.1796875" style="5"/>
    <col min="3073" max="3073" width="4.453125" style="5" customWidth="1"/>
    <col min="3074" max="3074" width="82" style="5" customWidth="1"/>
    <col min="3075" max="3075" width="19.1796875" style="5" customWidth="1"/>
    <col min="3076" max="3328" width="9.1796875" style="5"/>
    <col min="3329" max="3329" width="4.453125" style="5" customWidth="1"/>
    <col min="3330" max="3330" width="82" style="5" customWidth="1"/>
    <col min="3331" max="3331" width="19.1796875" style="5" customWidth="1"/>
    <col min="3332" max="3584" width="9.1796875" style="5"/>
    <col min="3585" max="3585" width="4.453125" style="5" customWidth="1"/>
    <col min="3586" max="3586" width="82" style="5" customWidth="1"/>
    <col min="3587" max="3587" width="19.1796875" style="5" customWidth="1"/>
    <col min="3588" max="3840" width="9.1796875" style="5"/>
    <col min="3841" max="3841" width="4.453125" style="5" customWidth="1"/>
    <col min="3842" max="3842" width="82" style="5" customWidth="1"/>
    <col min="3843" max="3843" width="19.1796875" style="5" customWidth="1"/>
    <col min="3844" max="4096" width="9.1796875" style="5"/>
    <col min="4097" max="4097" width="4.453125" style="5" customWidth="1"/>
    <col min="4098" max="4098" width="82" style="5" customWidth="1"/>
    <col min="4099" max="4099" width="19.1796875" style="5" customWidth="1"/>
    <col min="4100" max="4352" width="9.1796875" style="5"/>
    <col min="4353" max="4353" width="4.453125" style="5" customWidth="1"/>
    <col min="4354" max="4354" width="82" style="5" customWidth="1"/>
    <col min="4355" max="4355" width="19.1796875" style="5" customWidth="1"/>
    <col min="4356" max="4608" width="9.1796875" style="5"/>
    <col min="4609" max="4609" width="4.453125" style="5" customWidth="1"/>
    <col min="4610" max="4610" width="82" style="5" customWidth="1"/>
    <col min="4611" max="4611" width="19.1796875" style="5" customWidth="1"/>
    <col min="4612" max="4864" width="9.1796875" style="5"/>
    <col min="4865" max="4865" width="4.453125" style="5" customWidth="1"/>
    <col min="4866" max="4866" width="82" style="5" customWidth="1"/>
    <col min="4867" max="4867" width="19.1796875" style="5" customWidth="1"/>
    <col min="4868" max="5120" width="9.1796875" style="5"/>
    <col min="5121" max="5121" width="4.453125" style="5" customWidth="1"/>
    <col min="5122" max="5122" width="82" style="5" customWidth="1"/>
    <col min="5123" max="5123" width="19.1796875" style="5" customWidth="1"/>
    <col min="5124" max="5376" width="9.1796875" style="5"/>
    <col min="5377" max="5377" width="4.453125" style="5" customWidth="1"/>
    <col min="5378" max="5378" width="82" style="5" customWidth="1"/>
    <col min="5379" max="5379" width="19.1796875" style="5" customWidth="1"/>
    <col min="5380" max="5632" width="9.1796875" style="5"/>
    <col min="5633" max="5633" width="4.453125" style="5" customWidth="1"/>
    <col min="5634" max="5634" width="82" style="5" customWidth="1"/>
    <col min="5635" max="5635" width="19.1796875" style="5" customWidth="1"/>
    <col min="5636" max="5888" width="9.1796875" style="5"/>
    <col min="5889" max="5889" width="4.453125" style="5" customWidth="1"/>
    <col min="5890" max="5890" width="82" style="5" customWidth="1"/>
    <col min="5891" max="5891" width="19.1796875" style="5" customWidth="1"/>
    <col min="5892" max="6144" width="9.1796875" style="5"/>
    <col min="6145" max="6145" width="4.453125" style="5" customWidth="1"/>
    <col min="6146" max="6146" width="82" style="5" customWidth="1"/>
    <col min="6147" max="6147" width="19.1796875" style="5" customWidth="1"/>
    <col min="6148" max="6400" width="9.1796875" style="5"/>
    <col min="6401" max="6401" width="4.453125" style="5" customWidth="1"/>
    <col min="6402" max="6402" width="82" style="5" customWidth="1"/>
    <col min="6403" max="6403" width="19.1796875" style="5" customWidth="1"/>
    <col min="6404" max="6656" width="9.1796875" style="5"/>
    <col min="6657" max="6657" width="4.453125" style="5" customWidth="1"/>
    <col min="6658" max="6658" width="82" style="5" customWidth="1"/>
    <col min="6659" max="6659" width="19.1796875" style="5" customWidth="1"/>
    <col min="6660" max="6912" width="9.1796875" style="5"/>
    <col min="6913" max="6913" width="4.453125" style="5" customWidth="1"/>
    <col min="6914" max="6914" width="82" style="5" customWidth="1"/>
    <col min="6915" max="6915" width="19.1796875" style="5" customWidth="1"/>
    <col min="6916" max="7168" width="9.1796875" style="5"/>
    <col min="7169" max="7169" width="4.453125" style="5" customWidth="1"/>
    <col min="7170" max="7170" width="82" style="5" customWidth="1"/>
    <col min="7171" max="7171" width="19.1796875" style="5" customWidth="1"/>
    <col min="7172" max="7424" width="9.1796875" style="5"/>
    <col min="7425" max="7425" width="4.453125" style="5" customWidth="1"/>
    <col min="7426" max="7426" width="82" style="5" customWidth="1"/>
    <col min="7427" max="7427" width="19.1796875" style="5" customWidth="1"/>
    <col min="7428" max="7680" width="9.1796875" style="5"/>
    <col min="7681" max="7681" width="4.453125" style="5" customWidth="1"/>
    <col min="7682" max="7682" width="82" style="5" customWidth="1"/>
    <col min="7683" max="7683" width="19.1796875" style="5" customWidth="1"/>
    <col min="7684" max="7936" width="9.1796875" style="5"/>
    <col min="7937" max="7937" width="4.453125" style="5" customWidth="1"/>
    <col min="7938" max="7938" width="82" style="5" customWidth="1"/>
    <col min="7939" max="7939" width="19.1796875" style="5" customWidth="1"/>
    <col min="7940" max="8192" width="9.1796875" style="5"/>
    <col min="8193" max="8193" width="4.453125" style="5" customWidth="1"/>
    <col min="8194" max="8194" width="82" style="5" customWidth="1"/>
    <col min="8195" max="8195" width="19.1796875" style="5" customWidth="1"/>
    <col min="8196" max="8448" width="9.1796875" style="5"/>
    <col min="8449" max="8449" width="4.453125" style="5" customWidth="1"/>
    <col min="8450" max="8450" width="82" style="5" customWidth="1"/>
    <col min="8451" max="8451" width="19.1796875" style="5" customWidth="1"/>
    <col min="8452" max="8704" width="9.1796875" style="5"/>
    <col min="8705" max="8705" width="4.453125" style="5" customWidth="1"/>
    <col min="8706" max="8706" width="82" style="5" customWidth="1"/>
    <col min="8707" max="8707" width="19.1796875" style="5" customWidth="1"/>
    <col min="8708" max="8960" width="9.1796875" style="5"/>
    <col min="8961" max="8961" width="4.453125" style="5" customWidth="1"/>
    <col min="8962" max="8962" width="82" style="5" customWidth="1"/>
    <col min="8963" max="8963" width="19.1796875" style="5" customWidth="1"/>
    <col min="8964" max="9216" width="9.1796875" style="5"/>
    <col min="9217" max="9217" width="4.453125" style="5" customWidth="1"/>
    <col min="9218" max="9218" width="82" style="5" customWidth="1"/>
    <col min="9219" max="9219" width="19.1796875" style="5" customWidth="1"/>
    <col min="9220" max="9472" width="9.1796875" style="5"/>
    <col min="9473" max="9473" width="4.453125" style="5" customWidth="1"/>
    <col min="9474" max="9474" width="82" style="5" customWidth="1"/>
    <col min="9475" max="9475" width="19.1796875" style="5" customWidth="1"/>
    <col min="9476" max="9728" width="9.1796875" style="5"/>
    <col min="9729" max="9729" width="4.453125" style="5" customWidth="1"/>
    <col min="9730" max="9730" width="82" style="5" customWidth="1"/>
    <col min="9731" max="9731" width="19.1796875" style="5" customWidth="1"/>
    <col min="9732" max="9984" width="9.1796875" style="5"/>
    <col min="9985" max="9985" width="4.453125" style="5" customWidth="1"/>
    <col min="9986" max="9986" width="82" style="5" customWidth="1"/>
    <col min="9987" max="9987" width="19.1796875" style="5" customWidth="1"/>
    <col min="9988" max="10240" width="9.1796875" style="5"/>
    <col min="10241" max="10241" width="4.453125" style="5" customWidth="1"/>
    <col min="10242" max="10242" width="82" style="5" customWidth="1"/>
    <col min="10243" max="10243" width="19.1796875" style="5" customWidth="1"/>
    <col min="10244" max="10496" width="9.1796875" style="5"/>
    <col min="10497" max="10497" width="4.453125" style="5" customWidth="1"/>
    <col min="10498" max="10498" width="82" style="5" customWidth="1"/>
    <col min="10499" max="10499" width="19.1796875" style="5" customWidth="1"/>
    <col min="10500" max="10752" width="9.1796875" style="5"/>
    <col min="10753" max="10753" width="4.453125" style="5" customWidth="1"/>
    <col min="10754" max="10754" width="82" style="5" customWidth="1"/>
    <col min="10755" max="10755" width="19.1796875" style="5" customWidth="1"/>
    <col min="10756" max="11008" width="9.1796875" style="5"/>
    <col min="11009" max="11009" width="4.453125" style="5" customWidth="1"/>
    <col min="11010" max="11010" width="82" style="5" customWidth="1"/>
    <col min="11011" max="11011" width="19.1796875" style="5" customWidth="1"/>
    <col min="11012" max="11264" width="9.1796875" style="5"/>
    <col min="11265" max="11265" width="4.453125" style="5" customWidth="1"/>
    <col min="11266" max="11266" width="82" style="5" customWidth="1"/>
    <col min="11267" max="11267" width="19.1796875" style="5" customWidth="1"/>
    <col min="11268" max="11520" width="9.1796875" style="5"/>
    <col min="11521" max="11521" width="4.453125" style="5" customWidth="1"/>
    <col min="11522" max="11522" width="82" style="5" customWidth="1"/>
    <col min="11523" max="11523" width="19.1796875" style="5" customWidth="1"/>
    <col min="11524" max="11776" width="9.1796875" style="5"/>
    <col min="11777" max="11777" width="4.453125" style="5" customWidth="1"/>
    <col min="11778" max="11778" width="82" style="5" customWidth="1"/>
    <col min="11779" max="11779" width="19.1796875" style="5" customWidth="1"/>
    <col min="11780" max="12032" width="9.1796875" style="5"/>
    <col min="12033" max="12033" width="4.453125" style="5" customWidth="1"/>
    <col min="12034" max="12034" width="82" style="5" customWidth="1"/>
    <col min="12035" max="12035" width="19.1796875" style="5" customWidth="1"/>
    <col min="12036" max="12288" width="9.1796875" style="5"/>
    <col min="12289" max="12289" width="4.453125" style="5" customWidth="1"/>
    <col min="12290" max="12290" width="82" style="5" customWidth="1"/>
    <col min="12291" max="12291" width="19.1796875" style="5" customWidth="1"/>
    <col min="12292" max="12544" width="9.1796875" style="5"/>
    <col min="12545" max="12545" width="4.453125" style="5" customWidth="1"/>
    <col min="12546" max="12546" width="82" style="5" customWidth="1"/>
    <col min="12547" max="12547" width="19.1796875" style="5" customWidth="1"/>
    <col min="12548" max="12800" width="9.1796875" style="5"/>
    <col min="12801" max="12801" width="4.453125" style="5" customWidth="1"/>
    <col min="12802" max="12802" width="82" style="5" customWidth="1"/>
    <col min="12803" max="12803" width="19.1796875" style="5" customWidth="1"/>
    <col min="12804" max="13056" width="9.1796875" style="5"/>
    <col min="13057" max="13057" width="4.453125" style="5" customWidth="1"/>
    <col min="13058" max="13058" width="82" style="5" customWidth="1"/>
    <col min="13059" max="13059" width="19.1796875" style="5" customWidth="1"/>
    <col min="13060" max="13312" width="9.1796875" style="5"/>
    <col min="13313" max="13313" width="4.453125" style="5" customWidth="1"/>
    <col min="13314" max="13314" width="82" style="5" customWidth="1"/>
    <col min="13315" max="13315" width="19.1796875" style="5" customWidth="1"/>
    <col min="13316" max="13568" width="9.1796875" style="5"/>
    <col min="13569" max="13569" width="4.453125" style="5" customWidth="1"/>
    <col min="13570" max="13570" width="82" style="5" customWidth="1"/>
    <col min="13571" max="13571" width="19.1796875" style="5" customWidth="1"/>
    <col min="13572" max="13824" width="9.1796875" style="5"/>
    <col min="13825" max="13825" width="4.453125" style="5" customWidth="1"/>
    <col min="13826" max="13826" width="82" style="5" customWidth="1"/>
    <col min="13827" max="13827" width="19.1796875" style="5" customWidth="1"/>
    <col min="13828" max="14080" width="9.1796875" style="5"/>
    <col min="14081" max="14081" width="4.453125" style="5" customWidth="1"/>
    <col min="14082" max="14082" width="82" style="5" customWidth="1"/>
    <col min="14083" max="14083" width="19.1796875" style="5" customWidth="1"/>
    <col min="14084" max="14336" width="9.1796875" style="5"/>
    <col min="14337" max="14337" width="4.453125" style="5" customWidth="1"/>
    <col min="14338" max="14338" width="82" style="5" customWidth="1"/>
    <col min="14339" max="14339" width="19.1796875" style="5" customWidth="1"/>
    <col min="14340" max="14592" width="9.1796875" style="5"/>
    <col min="14593" max="14593" width="4.453125" style="5" customWidth="1"/>
    <col min="14594" max="14594" width="82" style="5" customWidth="1"/>
    <col min="14595" max="14595" width="19.1796875" style="5" customWidth="1"/>
    <col min="14596" max="14848" width="9.1796875" style="5"/>
    <col min="14849" max="14849" width="4.453125" style="5" customWidth="1"/>
    <col min="14850" max="14850" width="82" style="5" customWidth="1"/>
    <col min="14851" max="14851" width="19.1796875" style="5" customWidth="1"/>
    <col min="14852" max="15104" width="9.1796875" style="5"/>
    <col min="15105" max="15105" width="4.453125" style="5" customWidth="1"/>
    <col min="15106" max="15106" width="82" style="5" customWidth="1"/>
    <col min="15107" max="15107" width="19.1796875" style="5" customWidth="1"/>
    <col min="15108" max="15360" width="9.1796875" style="5"/>
    <col min="15361" max="15361" width="4.453125" style="5" customWidth="1"/>
    <col min="15362" max="15362" width="82" style="5" customWidth="1"/>
    <col min="15363" max="15363" width="19.1796875" style="5" customWidth="1"/>
    <col min="15364" max="15616" width="9.1796875" style="5"/>
    <col min="15617" max="15617" width="4.453125" style="5" customWidth="1"/>
    <col min="15618" max="15618" width="82" style="5" customWidth="1"/>
    <col min="15619" max="15619" width="19.1796875" style="5" customWidth="1"/>
    <col min="15620" max="15872" width="9.1796875" style="5"/>
    <col min="15873" max="15873" width="4.453125" style="5" customWidth="1"/>
    <col min="15874" max="15874" width="82" style="5" customWidth="1"/>
    <col min="15875" max="15875" width="19.1796875" style="5" customWidth="1"/>
    <col min="15876" max="16128" width="9.1796875" style="5"/>
    <col min="16129" max="16129" width="4.453125" style="5" customWidth="1"/>
    <col min="16130" max="16130" width="82" style="5" customWidth="1"/>
    <col min="16131" max="16131" width="19.1796875" style="5" customWidth="1"/>
    <col min="16132" max="16383" width="9.1796875" style="5"/>
    <col min="16384" max="16384" width="9.1796875" style="5" customWidth="1"/>
  </cols>
  <sheetData>
    <row r="1" spans="1:9" s="1" customFormat="1" ht="19.5" customHeight="1" thickBot="1" x14ac:dyDescent="0.5">
      <c r="A1" s="133"/>
    </row>
    <row r="2" spans="1:9" s="2" customFormat="1" ht="41.25" customHeight="1" thickBot="1" x14ac:dyDescent="0.3">
      <c r="A2" s="210" t="s">
        <v>251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35">
      <c r="B3" s="3"/>
      <c r="C3" s="3"/>
    </row>
    <row r="4" spans="1:9" s="4" customFormat="1" ht="64.5" customHeight="1" thickBot="1" x14ac:dyDescent="0.3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3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3">
      <c r="B6" s="6"/>
      <c r="C6" s="6"/>
      <c r="E6" s="6"/>
      <c r="F6" s="6"/>
      <c r="H6" s="6"/>
      <c r="I6" s="6"/>
    </row>
    <row r="7" spans="1:9" ht="12.75" customHeight="1" x14ac:dyDescent="0.3">
      <c r="B7" s="6"/>
      <c r="C7" s="6"/>
      <c r="E7" s="6"/>
      <c r="F7" s="6"/>
      <c r="H7" s="6"/>
      <c r="I7" s="6"/>
    </row>
    <row r="8" spans="1:9" ht="12.75" customHeight="1" x14ac:dyDescent="0.3">
      <c r="B8" s="6"/>
      <c r="C8" s="6"/>
      <c r="E8" s="6"/>
      <c r="F8" s="6"/>
      <c r="H8" s="6"/>
      <c r="I8" s="6"/>
    </row>
    <row r="9" spans="1:9" ht="12.75" customHeight="1" x14ac:dyDescent="0.3">
      <c r="B9" s="6"/>
      <c r="C9" s="6"/>
      <c r="E9" s="6"/>
      <c r="F9" s="6"/>
      <c r="H9" s="6"/>
      <c r="I9" s="6"/>
    </row>
    <row r="10" spans="1:9" x14ac:dyDescent="0.3">
      <c r="B10" s="6"/>
      <c r="C10" s="6"/>
      <c r="E10" s="6"/>
      <c r="F10" s="6"/>
      <c r="H10" s="6"/>
      <c r="I10" s="6"/>
    </row>
    <row r="11" spans="1:9" ht="12.75" customHeight="1" x14ac:dyDescent="0.3">
      <c r="B11" s="6"/>
      <c r="C11" s="6"/>
      <c r="E11" s="6"/>
      <c r="F11" s="6"/>
      <c r="H11" s="6"/>
      <c r="I11" s="6"/>
    </row>
    <row r="12" spans="1:9" ht="12.75" customHeight="1" x14ac:dyDescent="0.3">
      <c r="B12" s="7"/>
      <c r="C12" s="6"/>
      <c r="E12" s="7"/>
      <c r="F12" s="6"/>
      <c r="H12" s="7"/>
      <c r="I12" s="6"/>
    </row>
    <row r="13" spans="1:9" ht="12.75" customHeight="1" x14ac:dyDescent="0.3">
      <c r="B13" s="6"/>
      <c r="C13" s="6"/>
      <c r="E13" s="6"/>
      <c r="F13" s="6"/>
      <c r="H13" s="6"/>
      <c r="I13" s="6"/>
    </row>
    <row r="14" spans="1:9" ht="12.75" customHeight="1" x14ac:dyDescent="0.3">
      <c r="B14" s="6"/>
      <c r="C14" s="6"/>
      <c r="E14" s="6"/>
      <c r="F14" s="6"/>
      <c r="H14" s="6"/>
      <c r="I14" s="6"/>
    </row>
    <row r="15" spans="1:9" ht="12.75" customHeight="1" x14ac:dyDescent="0.3">
      <c r="B15" s="6"/>
      <c r="C15" s="6"/>
      <c r="E15" s="6"/>
      <c r="F15" s="6"/>
      <c r="H15" s="6"/>
      <c r="I15" s="6"/>
    </row>
    <row r="16" spans="1:9" ht="12.75" customHeight="1" x14ac:dyDescent="0.3">
      <c r="B16" s="6"/>
      <c r="C16" s="6"/>
      <c r="E16" s="6"/>
      <c r="F16" s="6"/>
      <c r="H16" s="6"/>
      <c r="I16" s="6"/>
    </row>
    <row r="17" spans="1:9" ht="12.75" customHeight="1" x14ac:dyDescent="0.3">
      <c r="B17" s="6"/>
      <c r="C17" s="6"/>
      <c r="E17" s="6"/>
      <c r="F17" s="6"/>
      <c r="H17" s="6"/>
      <c r="I17" s="6"/>
    </row>
    <row r="18" spans="1:9" ht="12.75" customHeight="1" x14ac:dyDescent="0.3">
      <c r="B18" s="6"/>
      <c r="C18" s="6"/>
      <c r="E18" s="6"/>
      <c r="F18" s="6"/>
      <c r="H18" s="6"/>
      <c r="I18" s="6"/>
    </row>
    <row r="19" spans="1:9" ht="12.75" customHeight="1" x14ac:dyDescent="0.3">
      <c r="B19" s="6"/>
      <c r="C19" s="6"/>
      <c r="E19" s="6"/>
      <c r="F19" s="6"/>
      <c r="H19" s="6"/>
      <c r="I19" s="6"/>
    </row>
    <row r="20" spans="1:9" ht="12.75" customHeight="1" x14ac:dyDescent="0.3">
      <c r="C20" s="6"/>
      <c r="F20" s="6"/>
      <c r="I20" s="6"/>
    </row>
    <row r="21" spans="1:9" ht="14.25" customHeight="1" x14ac:dyDescent="0.3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">
      <c r="B22" s="9"/>
      <c r="C22" s="6"/>
      <c r="E22" s="9"/>
      <c r="F22" s="6"/>
      <c r="H22" s="9"/>
      <c r="I22" s="6"/>
    </row>
    <row r="23" spans="1:9" ht="12.75" customHeight="1" x14ac:dyDescent="0.3">
      <c r="B23" s="9"/>
      <c r="C23" s="6"/>
      <c r="E23" s="9"/>
      <c r="F23" s="6"/>
      <c r="H23" s="9"/>
      <c r="I23" s="6"/>
    </row>
    <row r="24" spans="1:9" ht="15" customHeight="1" x14ac:dyDescent="0.3">
      <c r="B24" s="6"/>
      <c r="C24" s="6"/>
      <c r="E24" s="6"/>
      <c r="F24" s="6"/>
      <c r="H24" s="6"/>
      <c r="I24" s="6"/>
    </row>
    <row r="25" spans="1:9" ht="16.5" customHeight="1" x14ac:dyDescent="0.3">
      <c r="B25" s="9"/>
      <c r="C25" s="6"/>
      <c r="E25" s="9"/>
      <c r="F25" s="6"/>
      <c r="H25" s="9"/>
      <c r="I25" s="6"/>
    </row>
    <row r="26" spans="1:9" ht="12.75" customHeight="1" x14ac:dyDescent="0.3">
      <c r="B26" s="9"/>
      <c r="C26" s="6"/>
      <c r="E26" s="9"/>
      <c r="F26" s="6"/>
      <c r="H26" s="9"/>
      <c r="I26" s="6"/>
    </row>
    <row r="27" spans="1:9" ht="12.75" customHeight="1" x14ac:dyDescent="0.3">
      <c r="B27" s="9"/>
      <c r="C27" s="6"/>
      <c r="E27" s="9"/>
      <c r="F27" s="6"/>
      <c r="H27" s="9"/>
      <c r="I27" s="6"/>
    </row>
    <row r="28" spans="1:9" ht="12.75" customHeight="1" x14ac:dyDescent="0.3">
      <c r="B28" s="6"/>
      <c r="C28" s="6"/>
      <c r="E28" s="6"/>
      <c r="F28" s="6"/>
      <c r="H28" s="6"/>
      <c r="I28" s="6"/>
    </row>
    <row r="29" spans="1:9" ht="12.75" customHeight="1" x14ac:dyDescent="0.3">
      <c r="B29" s="6"/>
      <c r="C29" s="6"/>
      <c r="E29" s="6"/>
      <c r="F29" s="6"/>
      <c r="H29" s="6"/>
      <c r="I29" s="6"/>
    </row>
    <row r="30" spans="1:9" ht="12.75" customHeight="1" x14ac:dyDescent="0.3">
      <c r="B30" s="6"/>
      <c r="C30" s="6"/>
      <c r="E30" s="6"/>
      <c r="F30" s="6"/>
      <c r="H30" s="6"/>
      <c r="I30" s="6"/>
    </row>
    <row r="31" spans="1:9" ht="12.75" customHeight="1" x14ac:dyDescent="0.3">
      <c r="B31" s="6"/>
      <c r="C31" s="6"/>
      <c r="E31" s="6"/>
      <c r="F31" s="6"/>
      <c r="H31" s="6"/>
      <c r="I31" s="6"/>
    </row>
    <row r="32" spans="1:9" ht="12.75" customHeight="1" x14ac:dyDescent="0.3">
      <c r="B32" s="6"/>
      <c r="C32" s="6"/>
      <c r="E32" s="6"/>
      <c r="F32" s="6"/>
      <c r="H32" s="6"/>
      <c r="I32" s="6"/>
    </row>
    <row r="33" spans="2:9" ht="12.75" customHeight="1" x14ac:dyDescent="0.3">
      <c r="B33" s="6"/>
      <c r="C33" s="6"/>
      <c r="E33" s="6"/>
      <c r="F33" s="6"/>
      <c r="H33" s="6"/>
      <c r="I33" s="6"/>
    </row>
    <row r="34" spans="2:9" ht="12.75" customHeight="1" x14ac:dyDescent="0.3">
      <c r="B34" s="6"/>
      <c r="C34" s="6"/>
      <c r="E34" s="6"/>
      <c r="F34" s="6"/>
      <c r="H34" s="6"/>
      <c r="I34" s="6"/>
    </row>
    <row r="35" spans="2:9" ht="12.75" customHeight="1" x14ac:dyDescent="0.3">
      <c r="B35" s="6"/>
      <c r="C35" s="6"/>
      <c r="E35" s="6"/>
      <c r="F35" s="6"/>
      <c r="H35" s="6"/>
      <c r="I35" s="6"/>
    </row>
    <row r="36" spans="2:9" ht="12.75" customHeight="1" x14ac:dyDescent="0.3">
      <c r="B36" s="6"/>
      <c r="C36" s="6"/>
      <c r="E36" s="6"/>
      <c r="F36" s="6"/>
      <c r="H36" s="6"/>
      <c r="I36" s="6"/>
    </row>
    <row r="37" spans="2:9" ht="12.75" customHeight="1" x14ac:dyDescent="0.3">
      <c r="B37" s="6"/>
      <c r="C37" s="6"/>
      <c r="E37" s="6"/>
      <c r="F37" s="6"/>
      <c r="H37" s="6"/>
      <c r="I37" s="6"/>
    </row>
    <row r="38" spans="2:9" ht="12.75" customHeight="1" x14ac:dyDescent="0.3">
      <c r="B38" s="6"/>
      <c r="C38" s="6"/>
      <c r="E38" s="6"/>
      <c r="F38" s="6"/>
      <c r="H38" s="6"/>
      <c r="I38" s="6"/>
    </row>
    <row r="39" spans="2:9" ht="12.75" customHeight="1" x14ac:dyDescent="0.3">
      <c r="B39" s="6"/>
      <c r="C39" s="6"/>
      <c r="E39" s="6"/>
      <c r="F39" s="6"/>
      <c r="H39" s="6"/>
      <c r="I39" s="6"/>
    </row>
    <row r="40" spans="2:9" ht="12.75" customHeight="1" x14ac:dyDescent="0.3">
      <c r="B40" s="6"/>
      <c r="C40" s="6"/>
      <c r="E40" s="6"/>
      <c r="F40" s="6"/>
      <c r="H40" s="6"/>
      <c r="I40" s="6"/>
    </row>
    <row r="41" spans="2:9" ht="12.75" customHeight="1" x14ac:dyDescent="0.3">
      <c r="B41" s="6"/>
      <c r="C41" s="6"/>
      <c r="E41" s="6"/>
      <c r="F41" s="6"/>
      <c r="H41" s="6"/>
      <c r="I41" s="6"/>
    </row>
    <row r="42" spans="2:9" ht="12.75" customHeight="1" x14ac:dyDescent="0.3">
      <c r="B42" s="6"/>
      <c r="C42" s="6"/>
      <c r="E42" s="6"/>
      <c r="F42" s="6"/>
      <c r="H42" s="6"/>
      <c r="I42" s="6"/>
    </row>
    <row r="43" spans="2:9" ht="12.75" customHeight="1" x14ac:dyDescent="0.3">
      <c r="B43" s="6"/>
      <c r="C43" s="6"/>
      <c r="E43" s="6"/>
      <c r="F43" s="6"/>
      <c r="H43" s="6"/>
      <c r="I43" s="6"/>
    </row>
    <row r="44" spans="2:9" ht="12.75" customHeight="1" x14ac:dyDescent="0.3">
      <c r="B44" s="6"/>
      <c r="C44" s="6"/>
      <c r="E44" s="6"/>
      <c r="F44" s="6"/>
      <c r="H44" s="6"/>
      <c r="I44" s="6"/>
    </row>
    <row r="45" spans="2:9" ht="12.75" customHeight="1" x14ac:dyDescent="0.3">
      <c r="B45" s="6"/>
      <c r="C45" s="6"/>
      <c r="E45" s="6"/>
      <c r="F45" s="6"/>
      <c r="H45" s="6"/>
      <c r="I45" s="6"/>
    </row>
    <row r="46" spans="2:9" ht="12.75" customHeight="1" x14ac:dyDescent="0.3">
      <c r="B46" s="6"/>
      <c r="C46" s="6"/>
      <c r="E46" s="6"/>
      <c r="F46" s="6"/>
      <c r="H46" s="6"/>
      <c r="I46" s="6"/>
    </row>
    <row r="47" spans="2:9" ht="12.75" customHeight="1" x14ac:dyDescent="0.3">
      <c r="B47" s="6"/>
      <c r="C47" s="6"/>
      <c r="E47" s="6"/>
      <c r="F47" s="6"/>
      <c r="H47" s="6"/>
      <c r="I47" s="6"/>
    </row>
    <row r="48" spans="2:9" x14ac:dyDescent="0.3">
      <c r="B48" s="10"/>
      <c r="C48" s="6"/>
      <c r="E48" s="10"/>
      <c r="F48" s="6"/>
      <c r="H48" s="10"/>
      <c r="I48" s="6"/>
    </row>
    <row r="49" spans="2:9" x14ac:dyDescent="0.3">
      <c r="B49" s="3"/>
      <c r="C49" s="3"/>
      <c r="E49" s="3"/>
      <c r="F49" s="3"/>
      <c r="H49" s="3"/>
      <c r="I49" s="3"/>
    </row>
    <row r="120" spans="19:19" x14ac:dyDescent="0.3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Pagliani, Angelo</dc:creator>
  <cp:lastModifiedBy>Pagliani, Angelo</cp:lastModifiedBy>
  <cp:lastPrinted>2020-05-27T16:06:35Z</cp:lastPrinted>
  <dcterms:created xsi:type="dcterms:W3CDTF">2003-09-29T10:34:29Z</dcterms:created>
  <dcterms:modified xsi:type="dcterms:W3CDTF">2020-07-30T16:00:50Z</dcterms:modified>
</cp:coreProperties>
</file>